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55" windowWidth="11220" windowHeight="11505" activeTab="17"/>
  </bookViews>
  <sheets>
    <sheet name="Notes" sheetId="11" r:id="rId1"/>
    <sheet name="Summary " sheetId="12" r:id="rId2"/>
    <sheet name="Consolidated" sheetId="13" state="hidden" r:id="rId3"/>
    <sheet name="New North" sheetId="21" state="hidden" r:id="rId4"/>
    <sheet name="Modality" sheetId="23" state="hidden" r:id="rId5"/>
    <sheet name="Medicas" sheetId="22" state="hidden" r:id="rId6"/>
    <sheet name="Hull Health Forward" sheetId="24" state="hidden" r:id="rId7"/>
    <sheet name="CHCP" sheetId="20" state="hidden" r:id="rId8"/>
    <sheet name="Remainder" sheetId="25" state="hidden" r:id="rId9"/>
    <sheet name="North 1" sheetId="10" state="hidden" r:id="rId10"/>
    <sheet name="North 2" sheetId="2" state="hidden" r:id="rId11"/>
    <sheet name="North 3" sheetId="4" state="hidden" r:id="rId12"/>
    <sheet name="East 1" sheetId="5" state="hidden" r:id="rId13"/>
    <sheet name="East 2" sheetId="6" state="hidden" r:id="rId14"/>
    <sheet name="City Centre" sheetId="7" state="hidden" r:id="rId15"/>
    <sheet name="West 1" sheetId="8" state="hidden" r:id="rId16"/>
    <sheet name="West 2" sheetId="9" state="hidden" r:id="rId17"/>
    <sheet name="Example" sheetId="27" r:id="rId18"/>
  </sheets>
  <externalReferences>
    <externalReference r:id="rId19"/>
    <externalReference r:id="rId20"/>
  </externalReferences>
  <definedNames>
    <definedName name="_xlnm._FilterDatabase" localSheetId="2" hidden="1">Consolidated!$A$4:$AO$56</definedName>
    <definedName name="_xlnm.Print_Area" localSheetId="11">'North 3'!$A$3:$AC$10</definedName>
    <definedName name="_xlnm.Print_Titles" localSheetId="10">'North 2'!$A:$B</definedName>
  </definedNames>
  <calcPr calcId="144525"/>
</workbook>
</file>

<file path=xl/calcChain.xml><?xml version="1.0" encoding="utf-8"?>
<calcChain xmlns="http://schemas.openxmlformats.org/spreadsheetml/2006/main">
  <c r="E21" i="27" l="1"/>
  <c r="E20" i="27"/>
  <c r="E19" i="27"/>
  <c r="E18" i="27"/>
  <c r="E17" i="27"/>
  <c r="E16" i="27"/>
  <c r="E15" i="27"/>
  <c r="E14" i="27"/>
  <c r="E13" i="27"/>
  <c r="E12" i="27"/>
  <c r="E11" i="27"/>
  <c r="E10" i="27"/>
  <c r="E9" i="27"/>
  <c r="E8" i="27"/>
  <c r="E7" i="27"/>
  <c r="E6" i="27"/>
  <c r="E5" i="27"/>
  <c r="E4" i="27"/>
  <c r="E3" i="27"/>
  <c r="AE7" i="9"/>
  <c r="AD7" i="9"/>
  <c r="E7" i="9"/>
  <c r="AE6" i="9"/>
  <c r="AD6" i="9"/>
  <c r="E6" i="9"/>
  <c r="AE5" i="9"/>
  <c r="AD5" i="9"/>
  <c r="E5" i="9"/>
  <c r="AE12" i="8"/>
  <c r="AD12" i="8"/>
  <c r="E12" i="8"/>
  <c r="AE11" i="8"/>
  <c r="AD11" i="8"/>
  <c r="E11" i="8"/>
  <c r="AE10" i="8"/>
  <c r="AD10" i="8"/>
  <c r="E10" i="8"/>
  <c r="AE9" i="8"/>
  <c r="AD9" i="8"/>
  <c r="E9" i="8"/>
  <c r="AE8" i="8"/>
  <c r="AD8" i="8"/>
  <c r="E8" i="8"/>
  <c r="AE7" i="8"/>
  <c r="AD7" i="8"/>
  <c r="E7" i="8"/>
  <c r="AE6" i="8"/>
  <c r="AD6" i="8"/>
  <c r="E6" i="8"/>
  <c r="AE5" i="8"/>
  <c r="AD5" i="8"/>
  <c r="E5" i="8"/>
  <c r="AE12" i="7"/>
  <c r="AD12" i="7"/>
  <c r="E12" i="7"/>
  <c r="AE11" i="7"/>
  <c r="AD11" i="7"/>
  <c r="E11" i="7"/>
  <c r="AE10" i="7"/>
  <c r="AD10" i="7"/>
  <c r="E10" i="7"/>
  <c r="AE9" i="7"/>
  <c r="AD9" i="7"/>
  <c r="E9" i="7"/>
  <c r="AE8" i="7"/>
  <c r="AD8" i="7"/>
  <c r="E8" i="7"/>
  <c r="AE7" i="7"/>
  <c r="AD7" i="7"/>
  <c r="E7" i="7"/>
  <c r="AE6" i="7"/>
  <c r="AD6" i="7"/>
  <c r="E6" i="7"/>
  <c r="AE5" i="7"/>
  <c r="AD5" i="7"/>
  <c r="E5" i="7"/>
  <c r="AE11" i="6"/>
  <c r="AD11" i="6"/>
  <c r="E11" i="6"/>
  <c r="AE10" i="6"/>
  <c r="AD10" i="6"/>
  <c r="E10" i="6"/>
  <c r="AE9" i="6"/>
  <c r="AD9" i="6"/>
  <c r="E9" i="6"/>
  <c r="AE8" i="6"/>
  <c r="AD8" i="6"/>
  <c r="E8" i="6"/>
  <c r="AE7" i="6"/>
  <c r="AD7" i="6"/>
  <c r="J7" i="6"/>
  <c r="E7" i="6"/>
  <c r="AE6" i="6"/>
  <c r="AD6" i="6"/>
  <c r="E6" i="6"/>
  <c r="AE5" i="6"/>
  <c r="AD5" i="6"/>
  <c r="E5" i="6"/>
  <c r="AE11" i="5"/>
  <c r="AD11" i="5"/>
  <c r="E11" i="5"/>
  <c r="AE10" i="5"/>
  <c r="AD10" i="5"/>
  <c r="E10" i="5"/>
  <c r="AE9" i="5"/>
  <c r="AD9" i="5"/>
  <c r="E9" i="5"/>
  <c r="AE8" i="5"/>
  <c r="AD8" i="5"/>
  <c r="E8" i="5"/>
  <c r="AE7" i="5"/>
  <c r="AD7" i="5"/>
  <c r="E7" i="5"/>
  <c r="AE6" i="5"/>
  <c r="AD6" i="5"/>
  <c r="E6" i="5"/>
  <c r="AE5" i="5"/>
  <c r="AD5" i="5"/>
  <c r="E5" i="5"/>
  <c r="AE10" i="4"/>
  <c r="AD10" i="4"/>
  <c r="AE9" i="4"/>
  <c r="AD9" i="4"/>
  <c r="AE8" i="4"/>
  <c r="AD8" i="4"/>
  <c r="E8" i="4"/>
  <c r="AE7" i="4"/>
  <c r="AD7" i="4"/>
  <c r="E7" i="4"/>
  <c r="AE6" i="4"/>
  <c r="AD6" i="4"/>
  <c r="E6" i="4"/>
  <c r="AE5" i="4"/>
  <c r="AD5" i="4"/>
  <c r="E5" i="4"/>
  <c r="AE10" i="2"/>
  <c r="AD10" i="2"/>
  <c r="E10" i="2"/>
  <c r="AE9" i="2"/>
  <c r="AD9" i="2"/>
  <c r="E9" i="2"/>
  <c r="AE8" i="2"/>
  <c r="AD8" i="2"/>
  <c r="E8" i="2"/>
  <c r="AE7" i="2"/>
  <c r="AD7" i="2"/>
  <c r="E7" i="2"/>
  <c r="AE6" i="2"/>
  <c r="AD6" i="2"/>
  <c r="E6" i="2"/>
  <c r="AE5" i="2"/>
  <c r="AD5" i="2"/>
  <c r="E5" i="2"/>
  <c r="AE11" i="10"/>
  <c r="AD11" i="10"/>
  <c r="AD11" i="13" s="1"/>
  <c r="E11" i="10"/>
  <c r="AE10" i="10"/>
  <c r="AD10" i="10"/>
  <c r="E10" i="10"/>
  <c r="AE9" i="10"/>
  <c r="AE9" i="13" s="1"/>
  <c r="AD9" i="10"/>
  <c r="E9" i="10"/>
  <c r="AE8" i="10"/>
  <c r="AE8" i="13" s="1"/>
  <c r="AD8" i="10"/>
  <c r="AD8" i="13" s="1"/>
  <c r="E8" i="10"/>
  <c r="AE7" i="10"/>
  <c r="AD7" i="10"/>
  <c r="AD7" i="13" s="1"/>
  <c r="E7" i="10"/>
  <c r="AE6" i="10"/>
  <c r="AD6" i="10"/>
  <c r="E6" i="10"/>
  <c r="AE5" i="10"/>
  <c r="AE5" i="13" s="1"/>
  <c r="AD5" i="10"/>
  <c r="E5" i="10"/>
  <c r="AD9" i="25"/>
  <c r="AC9" i="25"/>
  <c r="E9" i="25"/>
  <c r="AD8" i="25"/>
  <c r="AC8" i="25"/>
  <c r="E8" i="25"/>
  <c r="AD7" i="25"/>
  <c r="AC7" i="25"/>
  <c r="E7" i="25"/>
  <c r="AD6" i="25"/>
  <c r="AC6" i="25"/>
  <c r="E6" i="25"/>
  <c r="AD5" i="25"/>
  <c r="AC5" i="25"/>
  <c r="E5" i="25"/>
  <c r="AD4" i="25"/>
  <c r="AC4" i="25"/>
  <c r="E4" i="25"/>
  <c r="AD3" i="25"/>
  <c r="AC3" i="25"/>
  <c r="E3" i="25"/>
  <c r="AD11" i="20"/>
  <c r="AC11" i="20"/>
  <c r="E11" i="20"/>
  <c r="AD10" i="20"/>
  <c r="AC10" i="20"/>
  <c r="E10" i="20"/>
  <c r="AD9" i="20"/>
  <c r="AC9" i="20"/>
  <c r="E9" i="20"/>
  <c r="AD8" i="20"/>
  <c r="AC8" i="20"/>
  <c r="E8" i="20"/>
  <c r="AD7" i="20"/>
  <c r="AC7" i="20"/>
  <c r="J7" i="20"/>
  <c r="E7" i="20"/>
  <c r="AD6" i="20"/>
  <c r="AC6" i="20"/>
  <c r="E6" i="20"/>
  <c r="AD5" i="20"/>
  <c r="AC5" i="20"/>
  <c r="E5" i="20"/>
  <c r="AD4" i="20"/>
  <c r="AC4" i="20"/>
  <c r="E4" i="20"/>
  <c r="AD3" i="20"/>
  <c r="AC3" i="20"/>
  <c r="E3" i="20"/>
  <c r="AD10" i="24"/>
  <c r="AC10" i="24"/>
  <c r="E10" i="24"/>
  <c r="AD9" i="24"/>
  <c r="AC9" i="24"/>
  <c r="E9" i="24"/>
  <c r="AD8" i="24"/>
  <c r="AC8" i="24"/>
  <c r="E8" i="24"/>
  <c r="AD7" i="24"/>
  <c r="AC7" i="24"/>
  <c r="E7" i="24"/>
  <c r="AD6" i="24"/>
  <c r="AC6" i="24"/>
  <c r="E6" i="24"/>
  <c r="AD5" i="24"/>
  <c r="AC5" i="24"/>
  <c r="E5" i="24"/>
  <c r="AD4" i="24"/>
  <c r="AC4" i="24"/>
  <c r="E4" i="24"/>
  <c r="AD3" i="24"/>
  <c r="AC3" i="24"/>
  <c r="E3" i="24"/>
  <c r="AD6" i="22"/>
  <c r="AC6" i="22"/>
  <c r="E6" i="22"/>
  <c r="AD5" i="22"/>
  <c r="AC5" i="22"/>
  <c r="E5" i="22"/>
  <c r="AD4" i="22"/>
  <c r="AC4" i="22"/>
  <c r="E4" i="22"/>
  <c r="AD3" i="22"/>
  <c r="AC3" i="22"/>
  <c r="E3" i="22"/>
  <c r="AD12" i="23"/>
  <c r="AC12" i="23"/>
  <c r="AD11" i="23"/>
  <c r="AC11" i="23"/>
  <c r="AD10" i="23"/>
  <c r="AC10" i="23"/>
  <c r="E10" i="23"/>
  <c r="AD9" i="23"/>
  <c r="AC9" i="23"/>
  <c r="E9" i="23"/>
  <c r="AD8" i="23"/>
  <c r="AC8" i="23"/>
  <c r="E8" i="23"/>
  <c r="AD7" i="23"/>
  <c r="AC7" i="23"/>
  <c r="E7" i="23"/>
  <c r="AD6" i="23"/>
  <c r="AC6" i="23"/>
  <c r="E6" i="23"/>
  <c r="AD5" i="23"/>
  <c r="AC5" i="23"/>
  <c r="E5" i="23"/>
  <c r="AD4" i="23"/>
  <c r="AC4" i="23"/>
  <c r="E4" i="23"/>
  <c r="AD3" i="23"/>
  <c r="AC3" i="23"/>
  <c r="E3" i="23"/>
  <c r="AD16" i="21"/>
  <c r="AC16" i="21"/>
  <c r="E16" i="21"/>
  <c r="AD15" i="21"/>
  <c r="AC15" i="21"/>
  <c r="E15" i="21"/>
  <c r="AD14" i="21"/>
  <c r="AC14" i="21"/>
  <c r="E14" i="21"/>
  <c r="AD13" i="21"/>
  <c r="AC13" i="21"/>
  <c r="AD12" i="21"/>
  <c r="AC12" i="21"/>
  <c r="AD11" i="21"/>
  <c r="AC11" i="21"/>
  <c r="E11" i="21"/>
  <c r="AD10" i="21"/>
  <c r="AC10" i="21"/>
  <c r="E10" i="21"/>
  <c r="AD9" i="21"/>
  <c r="AC9" i="21"/>
  <c r="E9" i="21"/>
  <c r="AD8" i="21"/>
  <c r="AC8" i="21"/>
  <c r="AD7" i="21"/>
  <c r="AC7" i="21"/>
  <c r="E7" i="21"/>
  <c r="AD6" i="21"/>
  <c r="AC6" i="21"/>
  <c r="E6" i="21"/>
  <c r="AD5" i="21"/>
  <c r="AC5" i="21"/>
  <c r="E5" i="21"/>
  <c r="AD4" i="21"/>
  <c r="AC4" i="21"/>
  <c r="E4" i="21"/>
  <c r="AD3" i="21"/>
  <c r="AC3" i="21"/>
  <c r="E3" i="21"/>
  <c r="AE56" i="13"/>
  <c r="AD56" i="13"/>
  <c r="E56" i="13"/>
  <c r="AE55" i="13"/>
  <c r="AD55" i="13"/>
  <c r="E55" i="13"/>
  <c r="AE54" i="13"/>
  <c r="AD54" i="13"/>
  <c r="E54" i="13"/>
  <c r="AE53" i="13"/>
  <c r="AD53" i="13"/>
  <c r="E53" i="13"/>
  <c r="AE52" i="13"/>
  <c r="AD52" i="13"/>
  <c r="E52" i="13"/>
  <c r="AE51" i="13"/>
  <c r="AD51" i="13"/>
  <c r="E51" i="13"/>
  <c r="AE50" i="13"/>
  <c r="AD50" i="13"/>
  <c r="E50" i="13"/>
  <c r="AE49" i="13"/>
  <c r="AD49" i="13"/>
  <c r="E49" i="13"/>
  <c r="AE48" i="13"/>
  <c r="AD48" i="13"/>
  <c r="E48" i="13"/>
  <c r="AE47" i="13"/>
  <c r="AD47" i="13"/>
  <c r="E47" i="13"/>
  <c r="AE46" i="13"/>
  <c r="AD46" i="13"/>
  <c r="E46" i="13"/>
  <c r="AE45" i="13"/>
  <c r="AD45" i="13"/>
  <c r="E45" i="13"/>
  <c r="AE44" i="13"/>
  <c r="AD44" i="13"/>
  <c r="E44" i="13"/>
  <c r="AE43" i="13"/>
  <c r="AD43" i="13"/>
  <c r="E43" i="13"/>
  <c r="AE42" i="13"/>
  <c r="AD42" i="13"/>
  <c r="E42" i="13"/>
  <c r="AE41" i="13"/>
  <c r="AD41" i="13"/>
  <c r="E41" i="13"/>
  <c r="AE40" i="13"/>
  <c r="AD40" i="13"/>
  <c r="E40" i="13"/>
  <c r="AE39" i="13"/>
  <c r="AD39" i="13"/>
  <c r="E39" i="13"/>
  <c r="AE38" i="13"/>
  <c r="AD38" i="13"/>
  <c r="E38" i="13"/>
  <c r="AE37" i="13"/>
  <c r="AD37" i="13"/>
  <c r="E37" i="13"/>
  <c r="AE36" i="13"/>
  <c r="AD36" i="13"/>
  <c r="E36" i="13"/>
  <c r="AE35" i="13"/>
  <c r="AD35" i="13"/>
  <c r="E35" i="13"/>
  <c r="AE34" i="13"/>
  <c r="AD34" i="13"/>
  <c r="E34" i="13"/>
  <c r="AE33" i="13"/>
  <c r="AD33" i="13"/>
  <c r="E33" i="13"/>
  <c r="AE32" i="13"/>
  <c r="AD32" i="13"/>
  <c r="E32" i="13"/>
  <c r="AE31" i="13"/>
  <c r="AD31" i="13"/>
  <c r="E31" i="13"/>
  <c r="AE30" i="13"/>
  <c r="AD30" i="13"/>
  <c r="E30" i="13"/>
  <c r="AE29" i="13"/>
  <c r="AD29" i="13"/>
  <c r="E29" i="13"/>
  <c r="AE28" i="13"/>
  <c r="AD28" i="13"/>
  <c r="E28" i="13"/>
  <c r="AE27" i="13"/>
  <c r="AD27" i="13"/>
  <c r="E27" i="13"/>
  <c r="AE26" i="13"/>
  <c r="AD26" i="13"/>
  <c r="E26" i="13"/>
  <c r="AE25" i="13"/>
  <c r="AD25" i="13"/>
  <c r="E25" i="13"/>
  <c r="AE24" i="13"/>
  <c r="AD24" i="13"/>
  <c r="E24" i="13"/>
  <c r="AE23" i="13"/>
  <c r="AD23" i="13"/>
  <c r="E23" i="13"/>
  <c r="AE22" i="13"/>
  <c r="AD22" i="13"/>
  <c r="E22" i="13"/>
  <c r="AE21" i="13"/>
  <c r="AD21" i="13"/>
  <c r="E21" i="13"/>
  <c r="AE20" i="13"/>
  <c r="AD20" i="13"/>
  <c r="E20" i="13"/>
  <c r="AE19" i="13"/>
  <c r="AD19" i="13"/>
  <c r="E19" i="13"/>
  <c r="AE18" i="13"/>
  <c r="AD18" i="13"/>
  <c r="E18" i="13"/>
  <c r="AE17" i="13"/>
  <c r="AD17" i="13"/>
  <c r="E17" i="13"/>
  <c r="AE16" i="13"/>
  <c r="AD16" i="13"/>
  <c r="E16" i="13"/>
  <c r="AE15" i="13"/>
  <c r="AD15" i="13"/>
  <c r="E15" i="13"/>
  <c r="AE14" i="13"/>
  <c r="AD14" i="13"/>
  <c r="E14" i="13"/>
  <c r="AE13" i="13"/>
  <c r="AD13" i="13"/>
  <c r="E13" i="13"/>
  <c r="AE12" i="13"/>
  <c r="AD12" i="13"/>
  <c r="E12" i="13"/>
  <c r="AO11" i="13"/>
  <c r="AN11" i="13"/>
  <c r="AM11" i="13"/>
  <c r="AL11" i="13"/>
  <c r="AK11" i="13"/>
  <c r="AJ11" i="13"/>
  <c r="AI11" i="13"/>
  <c r="AH11" i="13"/>
  <c r="AG11" i="13"/>
  <c r="AF11" i="13"/>
  <c r="AE11" i="13"/>
  <c r="AC11" i="13"/>
  <c r="AB11" i="13"/>
  <c r="AA11" i="13"/>
  <c r="Z11" i="13"/>
  <c r="Y11" i="13"/>
  <c r="X11" i="13"/>
  <c r="W11" i="13"/>
  <c r="V11" i="13"/>
  <c r="U11" i="13"/>
  <c r="T11" i="13"/>
  <c r="S11" i="13"/>
  <c r="R11" i="13"/>
  <c r="Q11" i="13"/>
  <c r="P11" i="13"/>
  <c r="O11" i="13"/>
  <c r="N11" i="13"/>
  <c r="M11" i="13"/>
  <c r="L11" i="13"/>
  <c r="K11" i="13"/>
  <c r="J11" i="13"/>
  <c r="I11" i="13"/>
  <c r="H11" i="13"/>
  <c r="G11" i="13"/>
  <c r="F11" i="13"/>
  <c r="D11" i="13"/>
  <c r="C11" i="13"/>
  <c r="E11" i="13" s="1"/>
  <c r="AO10" i="13"/>
  <c r="AN10" i="13"/>
  <c r="AM10" i="13"/>
  <c r="AL10" i="13"/>
  <c r="AK10" i="13"/>
  <c r="AJ10" i="13"/>
  <c r="AI10" i="13"/>
  <c r="AH10" i="13"/>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D10" i="13"/>
  <c r="C10" i="13"/>
  <c r="E10" i="13" s="1"/>
  <c r="AO9" i="13"/>
  <c r="AN9" i="13"/>
  <c r="AM9" i="13"/>
  <c r="AL9" i="13"/>
  <c r="AK9" i="13"/>
  <c r="AJ9" i="13"/>
  <c r="AI9" i="13"/>
  <c r="AH9" i="13"/>
  <c r="AG9" i="13"/>
  <c r="AF9" i="13"/>
  <c r="AD9" i="13"/>
  <c r="AC9" i="13"/>
  <c r="AB9" i="13"/>
  <c r="AA9" i="13"/>
  <c r="Z9" i="13"/>
  <c r="Y9" i="13"/>
  <c r="X9" i="13"/>
  <c r="W9" i="13"/>
  <c r="V9" i="13"/>
  <c r="U9" i="13"/>
  <c r="T9" i="13"/>
  <c r="S9" i="13"/>
  <c r="R9" i="13"/>
  <c r="Q9" i="13"/>
  <c r="P9" i="13"/>
  <c r="O9" i="13"/>
  <c r="N9" i="13"/>
  <c r="M9" i="13"/>
  <c r="L9" i="13"/>
  <c r="K9" i="13"/>
  <c r="J9" i="13"/>
  <c r="I9" i="13"/>
  <c r="H9" i="13"/>
  <c r="G9" i="13"/>
  <c r="F9" i="13"/>
  <c r="E9" i="13"/>
  <c r="D9" i="13"/>
  <c r="C9" i="13"/>
  <c r="AO8" i="13"/>
  <c r="AN8" i="13"/>
  <c r="AM8" i="13"/>
  <c r="AL8" i="13"/>
  <c r="AK8" i="13"/>
  <c r="AJ8" i="13"/>
  <c r="AI8" i="13"/>
  <c r="AH8" i="13"/>
  <c r="AG8" i="13"/>
  <c r="AF8" i="13"/>
  <c r="AC8" i="13"/>
  <c r="AB8" i="13"/>
  <c r="AA8" i="13"/>
  <c r="Z8" i="13"/>
  <c r="Y8" i="13"/>
  <c r="X8" i="13"/>
  <c r="W8" i="13"/>
  <c r="V8" i="13"/>
  <c r="U8" i="13"/>
  <c r="T8" i="13"/>
  <c r="S8" i="13"/>
  <c r="R8" i="13"/>
  <c r="Q8" i="13"/>
  <c r="P8" i="13"/>
  <c r="O8" i="13"/>
  <c r="N8" i="13"/>
  <c r="M8" i="13"/>
  <c r="L8" i="13"/>
  <c r="K8" i="13"/>
  <c r="J8" i="13"/>
  <c r="I8" i="13"/>
  <c r="H8" i="13"/>
  <c r="G8" i="13"/>
  <c r="F8" i="13"/>
  <c r="D8" i="13"/>
  <c r="E8" i="13" s="1"/>
  <c r="C8" i="13"/>
  <c r="AO7" i="13"/>
  <c r="AN7" i="13"/>
  <c r="AM7" i="13"/>
  <c r="AL7" i="13"/>
  <c r="AK7" i="13"/>
  <c r="AJ7" i="13"/>
  <c r="AI7" i="13"/>
  <c r="AH7" i="13"/>
  <c r="AG7" i="13"/>
  <c r="AF7" i="13"/>
  <c r="AE7" i="13"/>
  <c r="AC7" i="13"/>
  <c r="AB7" i="13"/>
  <c r="AA7" i="13"/>
  <c r="Z7" i="13"/>
  <c r="Y7" i="13"/>
  <c r="X7" i="13"/>
  <c r="W7" i="13"/>
  <c r="V7" i="13"/>
  <c r="U7" i="13"/>
  <c r="T7" i="13"/>
  <c r="S7" i="13"/>
  <c r="R7" i="13"/>
  <c r="Q7" i="13"/>
  <c r="P7" i="13"/>
  <c r="O7" i="13"/>
  <c r="N7" i="13"/>
  <c r="M7" i="13"/>
  <c r="L7" i="13"/>
  <c r="K7" i="13"/>
  <c r="J7" i="13"/>
  <c r="I7" i="13"/>
  <c r="H7" i="13"/>
  <c r="G7" i="13"/>
  <c r="F7" i="13"/>
  <c r="D7" i="13"/>
  <c r="C7" i="13"/>
  <c r="E7" i="13" s="1"/>
  <c r="AO6" i="13"/>
  <c r="AN6" i="13"/>
  <c r="AM6" i="13"/>
  <c r="AL6" i="13"/>
  <c r="AK6" i="13"/>
  <c r="AJ6" i="13"/>
  <c r="AI6" i="13"/>
  <c r="AH6" i="13"/>
  <c r="AG6" i="13"/>
  <c r="AF6" i="13"/>
  <c r="AE6" i="13"/>
  <c r="AD6" i="13"/>
  <c r="AC6" i="13"/>
  <c r="AB6" i="13"/>
  <c r="AA6" i="13"/>
  <c r="Z6" i="13"/>
  <c r="Y6" i="13"/>
  <c r="X6" i="13"/>
  <c r="W6" i="13"/>
  <c r="V6" i="13"/>
  <c r="U6" i="13"/>
  <c r="T6" i="13"/>
  <c r="S6" i="13"/>
  <c r="R6" i="13"/>
  <c r="Q6" i="13"/>
  <c r="P6" i="13"/>
  <c r="O6" i="13"/>
  <c r="N6" i="13"/>
  <c r="M6" i="13"/>
  <c r="L6" i="13"/>
  <c r="K6" i="13"/>
  <c r="J6" i="13"/>
  <c r="I6" i="13"/>
  <c r="H6" i="13"/>
  <c r="G6" i="13"/>
  <c r="F6" i="13"/>
  <c r="D6" i="13"/>
  <c r="C6" i="13"/>
  <c r="E6" i="13" s="1"/>
  <c r="AO5" i="13"/>
  <c r="AN5" i="13"/>
  <c r="AM5" i="13"/>
  <c r="AL5" i="13"/>
  <c r="AK5" i="13"/>
  <c r="AJ5" i="13"/>
  <c r="AI5" i="13"/>
  <c r="AH5" i="13"/>
  <c r="AG5" i="13"/>
  <c r="AF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C5" i="13"/>
  <c r="E2" i="13"/>
  <c r="O20" i="12"/>
  <c r="C20" i="12"/>
  <c r="O19" i="12"/>
  <c r="C19" i="12"/>
  <c r="O18" i="12"/>
  <c r="C18" i="12"/>
  <c r="O17" i="12"/>
  <c r="C17" i="12"/>
  <c r="O16" i="12"/>
  <c r="C16" i="12"/>
  <c r="O15" i="12"/>
  <c r="C15" i="12"/>
  <c r="O14" i="12"/>
  <c r="C14" i="12"/>
  <c r="O13" i="12"/>
  <c r="C13" i="12"/>
  <c r="O12" i="12"/>
  <c r="C12" i="12"/>
  <c r="O11" i="12"/>
  <c r="C11" i="12"/>
  <c r="O10" i="12"/>
  <c r="C10" i="12"/>
  <c r="O9" i="12"/>
  <c r="C9" i="12"/>
  <c r="O8" i="12"/>
  <c r="C8" i="12"/>
  <c r="O7" i="12"/>
  <c r="C7" i="12"/>
  <c r="O6" i="12"/>
  <c r="C6" i="12"/>
  <c r="O5" i="12"/>
  <c r="C5" i="12"/>
  <c r="O4" i="12"/>
  <c r="C4" i="12"/>
  <c r="O3" i="12"/>
  <c r="C3" i="12"/>
  <c r="O2" i="12"/>
  <c r="C2" i="12"/>
</calcChain>
</file>

<file path=xl/sharedStrings.xml><?xml version="1.0" encoding="utf-8"?>
<sst xmlns="http://schemas.openxmlformats.org/spreadsheetml/2006/main" count="3277" uniqueCount="542">
  <si>
    <t>PRACTICE NAME</t>
  </si>
  <si>
    <t>PRACTICE CODE</t>
  </si>
  <si>
    <t>Estate Review rating (main surgery)</t>
  </si>
  <si>
    <t>N</t>
  </si>
  <si>
    <t>North 1</t>
  </si>
  <si>
    <t>GMS</t>
  </si>
  <si>
    <t>A</t>
  </si>
  <si>
    <t>B81112</t>
  </si>
  <si>
    <t>B81002</t>
  </si>
  <si>
    <t>B81119</t>
  </si>
  <si>
    <t>Y</t>
  </si>
  <si>
    <t>B81688</t>
  </si>
  <si>
    <t>B81685</t>
  </si>
  <si>
    <t>B81616</t>
  </si>
  <si>
    <t>Y02344</t>
  </si>
  <si>
    <t>NORTHPOINT (ASSURA)</t>
  </si>
  <si>
    <t>APMS</t>
  </si>
  <si>
    <t>North 2</t>
  </si>
  <si>
    <t>PMS</t>
  </si>
  <si>
    <t>C</t>
  </si>
  <si>
    <t>DR R RAUT</t>
  </si>
  <si>
    <t>B81631</t>
  </si>
  <si>
    <t>B81094</t>
  </si>
  <si>
    <t>B81018</t>
  </si>
  <si>
    <t>B</t>
  </si>
  <si>
    <t>Y02747</t>
  </si>
  <si>
    <t>Priory</t>
  </si>
  <si>
    <t>B81021</t>
  </si>
  <si>
    <t>FAITH HOUSE SURGERY</t>
  </si>
  <si>
    <t>North 3</t>
  </si>
  <si>
    <t>B81049</t>
  </si>
  <si>
    <t>THE AVENUES MEDICAL CENTRE</t>
  </si>
  <si>
    <t>B81035</t>
  </si>
  <si>
    <t>Avenues</t>
  </si>
  <si>
    <t>B81095</t>
  </si>
  <si>
    <t>DR COOK BF (FIELD VIEW)</t>
  </si>
  <si>
    <t>THE NEWLAND GROUP</t>
  </si>
  <si>
    <t>B81048</t>
  </si>
  <si>
    <t>B81104</t>
  </si>
  <si>
    <t>DR NAYAR JK (NEWLAND HEALTH CENTRE)</t>
  </si>
  <si>
    <t>B81053</t>
  </si>
  <si>
    <t>DIADEM MEDICAL PRACTICE</t>
  </si>
  <si>
    <t>East 1</t>
  </si>
  <si>
    <t>B81080</t>
  </si>
  <si>
    <t>SUTTON MANOR SURGERY</t>
  </si>
  <si>
    <t>B81020</t>
  </si>
  <si>
    <t>B81081</t>
  </si>
  <si>
    <t>B81008</t>
  </si>
  <si>
    <t>B+</t>
  </si>
  <si>
    <t>B81682</t>
  </si>
  <si>
    <t>LONGHILL HEALTH CARE CENTRE (DR SHAIKH)</t>
  </si>
  <si>
    <t>B81635</t>
  </si>
  <si>
    <t>Laurbel</t>
  </si>
  <si>
    <t>B81066</t>
  </si>
  <si>
    <t>East 2</t>
  </si>
  <si>
    <t>B81097</t>
  </si>
  <si>
    <t>HOLDERNESS HEALTH OPEN DOOR</t>
  </si>
  <si>
    <t>B81089</t>
  </si>
  <si>
    <t>DR JAD WEIR &amp; PARTNERS (MARFLEET GROUP PRACTICE)</t>
  </si>
  <si>
    <t>B81040</t>
  </si>
  <si>
    <t>B81085</t>
  </si>
  <si>
    <t>B81074</t>
  </si>
  <si>
    <t>B81645</t>
  </si>
  <si>
    <t>EAST PARK PRACTICE (ASSURA)</t>
  </si>
  <si>
    <t>B81692</t>
  </si>
  <si>
    <t>THE QUAYS MEDICAL CENTRE (CHCP)</t>
  </si>
  <si>
    <t>City Centre</t>
  </si>
  <si>
    <t>Y00955</t>
  </si>
  <si>
    <t>RIVERSIDE MEDICAL CENTRE (CHCP)</t>
  </si>
  <si>
    <t>KINGSTON MEDICAL GROUP (CHCP)</t>
  </si>
  <si>
    <t>B81017</t>
  </si>
  <si>
    <t>B81027</t>
  </si>
  <si>
    <t>ST ANDREWS GROUP PRACTICE</t>
  </si>
  <si>
    <t>B81046</t>
  </si>
  <si>
    <t>BRIDGE GROUP</t>
  </si>
  <si>
    <t>DR MUSIL J</t>
  </si>
  <si>
    <t>B81052</t>
  </si>
  <si>
    <t>B81058</t>
  </si>
  <si>
    <t>SYDENHAM HOUSE GROUP PRACTICE</t>
  </si>
  <si>
    <t>Y02896</t>
  </si>
  <si>
    <t>STORY ST PRACTICE &amp; WALK IN CENTRE</t>
  </si>
  <si>
    <t>DR VARMA MJP (CLIFTON HOUSE)</t>
  </si>
  <si>
    <t>B81054</t>
  </si>
  <si>
    <t>B81047</t>
  </si>
  <si>
    <t>WOLSELEY MEDICAL CENTRE</t>
  </si>
  <si>
    <t>B81032</t>
  </si>
  <si>
    <t>WILBERFORCE SURGERY</t>
  </si>
  <si>
    <t>B81057</t>
  </si>
  <si>
    <t>ST ANDREW'S (DR MACPHIE, RAGHUNATH &amp; PARTNERS)</t>
  </si>
  <si>
    <t>B81038</t>
  </si>
  <si>
    <t>THE OAKS MEDICAL CENTRE</t>
  </si>
  <si>
    <t>B81683</t>
  </si>
  <si>
    <t>ST ANDREW'S (DR AS RAGHUNATH AND PTNRS - KOUL)</t>
  </si>
  <si>
    <t>B81075</t>
  </si>
  <si>
    <t>Y01200</t>
  </si>
  <si>
    <t>THE CALVERT PRACTICE (CHCP)</t>
  </si>
  <si>
    <t>B81011</t>
  </si>
  <si>
    <t>KINGSTON HEALTH (HULL)</t>
  </si>
  <si>
    <t>Wheeler St</t>
  </si>
  <si>
    <t>B81675</t>
  </si>
  <si>
    <t xml:space="preserve">NEWINGTON - CHCP </t>
  </si>
  <si>
    <t>B81056</t>
  </si>
  <si>
    <t>THE SPRINGHEAD MEDICAL CENTRE</t>
  </si>
  <si>
    <t>HYMS</t>
  </si>
  <si>
    <t>HYMS / GPT</t>
  </si>
  <si>
    <t>Training Practice status: HYMS / Foundation Year / GP Training (Needs confirmation)</t>
  </si>
  <si>
    <t>GPT</t>
  </si>
  <si>
    <t>HYMS / FY</t>
  </si>
  <si>
    <t>HYMS / FY / GPT</t>
  </si>
  <si>
    <t>FY</t>
  </si>
  <si>
    <t>DR AK REJ - CHCP</t>
  </si>
  <si>
    <t>West 1</t>
  </si>
  <si>
    <t>West 2</t>
  </si>
  <si>
    <t>DR RK AWAN AND PARTNERS (ORCHARD 2000)</t>
  </si>
  <si>
    <t>C+ ?</t>
  </si>
  <si>
    <t>B ?</t>
  </si>
  <si>
    <t xml:space="preserve">NEW GREEN (DR TANG) </t>
  </si>
  <si>
    <t>CURRENT CONTRACT TYPE</t>
  </si>
  <si>
    <t>C ?</t>
  </si>
  <si>
    <t xml:space="preserve">NEW HALL SURGERY </t>
  </si>
  <si>
    <t>HAXBY - Orchard Park</t>
  </si>
  <si>
    <t>HAXBY - Priory</t>
  </si>
  <si>
    <t>HAXBY - Kingswood</t>
  </si>
  <si>
    <t>CQC Visit</t>
  </si>
  <si>
    <t>Healthwatch</t>
  </si>
  <si>
    <t>Secondary Care Phlebotomy</t>
  </si>
  <si>
    <t>Shared Care Monitoring</t>
  </si>
  <si>
    <t>Dementia DES+</t>
  </si>
  <si>
    <t>Good
6/5/2015</t>
  </si>
  <si>
    <t>Administration of GnRH Analogues</t>
  </si>
  <si>
    <t>Engaged with grouping</t>
  </si>
  <si>
    <t>NOT FULLY</t>
  </si>
  <si>
    <t>NHS England Outliers</t>
  </si>
  <si>
    <t>Y (1)</t>
  </si>
  <si>
    <t>% of patients who would recommend</t>
  </si>
  <si>
    <t>Y (3)</t>
  </si>
  <si>
    <t>CCG Support following CQC visit</t>
  </si>
  <si>
    <t>Wound Mgmt</t>
  </si>
  <si>
    <t>Extended Medicines Mgmt</t>
  </si>
  <si>
    <t xml:space="preserve">GP Practice Survey </t>
  </si>
  <si>
    <t>NHS England soft intelligence</t>
  </si>
  <si>
    <t>QSG/Enhanced surveillance</t>
  </si>
  <si>
    <t>Serious incidents/incidents</t>
  </si>
  <si>
    <t>Immunisation &amp; vaccinations</t>
  </si>
  <si>
    <t>Screening</t>
  </si>
  <si>
    <t>n/a</t>
  </si>
  <si>
    <t>EAST HULL FAMILY PRACTICE (MORRILL STREET &amp; LONGHILL)</t>
  </si>
  <si>
    <t>ORCHARD 2000 BRANSHOLME</t>
  </si>
  <si>
    <t>Y (2) Dr Percival</t>
  </si>
  <si>
    <t>HASTINGS MEDICAL CENTRE</t>
  </si>
  <si>
    <t>GOODHEART SURGERY</t>
  </si>
  <si>
    <t>DR KV GOPAL</t>
  </si>
  <si>
    <t>DR A  KUMAR-CHOUDHARY</t>
  </si>
  <si>
    <t>DR GT HENDOW</t>
  </si>
  <si>
    <t>JAMES ALEXANDER</t>
  </si>
  <si>
    <t>SUTTON PARK MEDICAL PRACTICE</t>
  </si>
  <si>
    <t>DR GS MALCZEWSKI</t>
  </si>
  <si>
    <t>DR G DAVE</t>
  </si>
  <si>
    <t>DR GM CHOWDHURY</t>
  </si>
  <si>
    <t>DR L WITVLIET (CHCP)</t>
  </si>
  <si>
    <t>BURNBRAE SURGERY (HAXBY)</t>
  </si>
  <si>
    <t>HYMS/GPT</t>
  </si>
  <si>
    <t>Info</t>
  </si>
  <si>
    <t>Supplied by</t>
  </si>
  <si>
    <t>Date range</t>
  </si>
  <si>
    <t>update frequency</t>
  </si>
  <si>
    <t>Practice Code</t>
  </si>
  <si>
    <t>Workforce Issues</t>
  </si>
  <si>
    <t>Bowel</t>
  </si>
  <si>
    <t>Retinal</t>
  </si>
  <si>
    <t>Breast Round 8</t>
  </si>
  <si>
    <t>Breast Round 9</t>
  </si>
  <si>
    <t>24-4-2015 To continue to review and update the practice information board on display in the reception area</t>
  </si>
  <si>
    <t>Y02748</t>
  </si>
  <si>
    <t>Y02786</t>
  </si>
  <si>
    <t>It is recommended that patients are made aware of the option for privacy to discuss confidential matters 10.12.15</t>
  </si>
  <si>
    <t>It is recommended that the practice look at additional signage for the lift      It is recommended that practice information to be displayed including performance, patient experience and Friends &amp; Family test outcomes        It is recommended that the notice boards be reviewed to ensure that patient accessible information is up to date 07.09.15</t>
  </si>
  <si>
    <t>It is recommended that the practice look at additional signage for the staircase          It is recommended that any notices in the shared waiting area that are practice specific be marked as such 09.03.15</t>
  </si>
  <si>
    <t>Practice information relating to performance, patient experience and Friends &amp; Family test outcomes to be displayed</t>
  </si>
  <si>
    <t>Practice information to be displayed including performance, patient experience and Friends &amp; Family test outcomes  It is recommended that patients are made aware of the option for privacy to discuss confidential matters 24.11.15</t>
  </si>
  <si>
    <t>no recommendations made 26.11.15</t>
  </si>
  <si>
    <t xml:space="preserve">Practice information relating to performance, patient experience and Friends &amp; Family test outcomes to be displayed </t>
  </si>
  <si>
    <t>Practice information to be displayed including performance, patient experience and Friends &amp; Family test outcomes.  Out of date information to be removed from the patient notice board.    To look into the option of themed notice boards making it easier for patients to find information.  It is recommended that patients are made aware of the option for privacy to discuss confidential matters. It is recommended that the practice consider additional signage to the consulting rooms. 2.12.15</t>
  </si>
  <si>
    <t>17.11.15 It is recommended that patients are made aware of the option for privacy to discuss confidential matters. It is recommended that patient information leaflets be regularly reviewed and information be updated and displayed in a clearer, less cluttered way. It is recommended that signage regarding sanitary bins be displayed to the Female toilets. It is recommended that unrequired bins be removed from the Gents toilet. It is recommended that repair work be carried out to the emergency cord in the disabled toilet.</t>
  </si>
  <si>
    <t>07.09.15 The Practice to look into provision of baby change facilities within the existing room configuration</t>
  </si>
  <si>
    <t>20.02.15 Practice information to be displayed including performance, patient experience and Friends &amp; Family test outcomes</t>
  </si>
  <si>
    <t>It is recommended that the notice boards be reviewed to ensure that patient accessible information is up to date. 16.02.15</t>
  </si>
  <si>
    <t xml:space="preserve">not yet inspected </t>
  </si>
  <si>
    <t>08.10.15 Good</t>
  </si>
  <si>
    <t>13.05.16 Good</t>
  </si>
  <si>
    <t>18.02.16 Good</t>
  </si>
  <si>
    <t>17.01.14 Good</t>
  </si>
  <si>
    <t>22.08.16 Good</t>
  </si>
  <si>
    <t>29.10.15 Good</t>
  </si>
  <si>
    <t>22.06.16 Good</t>
  </si>
  <si>
    <t>10.03.16 Good</t>
  </si>
  <si>
    <t>19.11.15 Good</t>
  </si>
  <si>
    <t>04.07.16 Good</t>
  </si>
  <si>
    <t>17.05.16 Good</t>
  </si>
  <si>
    <t>27.08.16 Good</t>
  </si>
  <si>
    <t>27.08.15 Good</t>
  </si>
  <si>
    <t>10.08.13 Good</t>
  </si>
  <si>
    <t>04.07.15 Good</t>
  </si>
  <si>
    <t>17.08.13 Good</t>
  </si>
  <si>
    <t xml:space="preserve">17.12.15 Requires Improvement </t>
  </si>
  <si>
    <t>06.07.16 Good</t>
  </si>
  <si>
    <t>28.08.15 Good</t>
  </si>
  <si>
    <t xml:space="preserve">03.03.16 Requires Improvement </t>
  </si>
  <si>
    <t>14.04.16 Good</t>
  </si>
  <si>
    <t>24.12.15 Good</t>
  </si>
  <si>
    <t>20.12.13 Good</t>
  </si>
  <si>
    <t>03.08.13 Good</t>
  </si>
  <si>
    <t>13.07.16 Good</t>
  </si>
  <si>
    <t>11.02.16 Good</t>
  </si>
  <si>
    <t>13.06.16 Outstanding</t>
  </si>
  <si>
    <t>not yet inspected</t>
  </si>
  <si>
    <t xml:space="preserve">22.08.16 Good </t>
  </si>
  <si>
    <t xml:space="preserve">21.06.16 Good </t>
  </si>
  <si>
    <t xml:space="preserve">25.05.16 Good </t>
  </si>
  <si>
    <t xml:space="preserve">27.01.15  • It is recommended that notice boards be reviewed in order that patient accessible information is up to date
• It is recommended that reading material be reviewed in order that patient accessible information is up to date
• It is recommended that the practice review signage for toilet &amp; baby change facilities
</t>
  </si>
  <si>
    <t xml:space="preserve">11.02.15 • It is recommended that the practice look at additional signage for the staircase
• It is recommended that any notices in the shared waiting area that are practice specific be marked as such
</t>
  </si>
  <si>
    <t>Practice information to be more clearly displayed including performance, patient experience and Friends &amp; Family test outcomes. It is recommended that the patient information areas and notice boards be reviewed to ensure that patient accessible information is up to date. It is recommended that the practice considers signage for the toilet. It is recommended that patients are made aware of the option for privacy to discuss confidential matters. It is recommended that a sanitary bin be made available in the toilet 08.12.15</t>
  </si>
  <si>
    <t>12.02.15 An external storage are be provided form prams and mobility aids. Clear signage for treatment rooms be displayed. Re-siting of the bookcase in the reception area 
To look into the option of themed notice boards making it easier for patients to find informaiton. To review the use of upstairs rooms for paediatric appointments</t>
  </si>
  <si>
    <t>Practice information to be displayed including performance, patient experience and Friends &amp; Family test outcomes. It is recommended that the notice boards be reviewed to ensure that patient accessible information is up to date. It is recommended that notices, other than safety notices, be removed from areas other than notice boards e.g. doors &amp; windows 22.1.15</t>
  </si>
  <si>
    <t>It is recommended that any notices in the shared waiting area that are practice specific be marked as such. Practice information to be displayed including performance, patient
experience and Friends &amp; Family test outcomes. Electronic booking in points to be marked for relevant practice. 7.9.15</t>
  </si>
  <si>
    <t>Open/Closed List</t>
  </si>
  <si>
    <t>open</t>
  </si>
  <si>
    <t>Open/closed list</t>
  </si>
  <si>
    <t>closed</t>
  </si>
  <si>
    <t>CCG soft intelligence</t>
  </si>
  <si>
    <t xml:space="preserve">ND &amp; KM visited practice re concerns over clinical entries by the PM. Practice also advised us they were using PTL to hold staff party. </t>
  </si>
  <si>
    <t xml:space="preserve">Numerous emails circulated to recruit a practice nurse and nurse practitioner
26-8-16 Practice displaying sign to say that they are operating a closed list. NHS E informed. NHS E contacted practice to remove sign. Practice now going to formally request to close list.  </t>
  </si>
  <si>
    <t xml:space="preserve">14.04.16 Good </t>
  </si>
  <si>
    <t xml:space="preserve">27.05.16 Good </t>
  </si>
  <si>
    <t>13.06.16 Good</t>
  </si>
  <si>
    <t>12.07.16 Good</t>
  </si>
  <si>
    <t>25.05.16 Good</t>
  </si>
  <si>
    <t>23.08.16 Good</t>
  </si>
  <si>
    <t xml:space="preserve">16.06.16 Outstanding </t>
  </si>
  <si>
    <t>19.04.16 Good</t>
  </si>
  <si>
    <t>11.05.15 Practice information relating to performance, patient experience and Friends  &amp; Family test outcomes to be displayed</t>
  </si>
  <si>
    <t xml:space="preserve">12.01.15 • Chairs be moved back from the reception desk, giving a wider walkway from the lift area
• Practice information to be displayed including performance, patient experience and Friends  &amp; Family test outcomes
• To discuss with centre facilities manager how the car park entry / exit system operates and any issues this causes for the centre
</t>
  </si>
  <si>
    <t xml:space="preserve">23.07.15 • Further to our visit our only recommendation would be to continue to review and update the practice information board on display in the reception area.
</t>
  </si>
  <si>
    <t>03.16.15 Further to our visit our only recommendation would be to continue to review and update the practice information board on display in the reception area.</t>
  </si>
  <si>
    <t>29.06.15 Further to our visit our only recommendation would be to continue to review and update the practice information board on display in the reception area.</t>
  </si>
  <si>
    <t xml:space="preserve">29.06.15 It is recommended that clear signage for treatment rooms be displayed  • It is recommended that alternative storage be used  leaving the upstairs toilet for its sole purpose. • It is recommended that toilets and changing areas are routinely monitored for cleanliness, soap and paper towels and evidence of monitoring is displayed• It is recommended that the practice clarifies the car park usage for patients and that adequate signage is displayed, both to the car park and from the car park to the reception • It is recommended that the Practice look into the provision of baby change facilities• It is recommended that Practice information be displayed including performance, patient experience and Friends  &amp; Family test outcomes  </t>
  </si>
  <si>
    <t>10.12.15  no recommendations made</t>
  </si>
  <si>
    <t xml:space="preserve">11.06.15 • To discuss with centre facilities manager enhanced lighting for the reception area. • It is recommended that the practice consider additional signage to the consulting rooms
• It is recommended that patients are made aware of the option for privacy to discuss confidential matters • It is recommended that the notice boards and patient information leaflets be regularly reviewed and information be displayed in a clearer, less cluttered way 
• It is recommended that the notice boards be reviewed to ensure that patient accessible information is up to date
</t>
  </si>
  <si>
    <t>29.06.15 Further to our visit our only recommendation would be to continue to review and update the practice information board on display in the reception area</t>
  </si>
  <si>
    <t xml:space="preserve">29.06.15 • It is recommended that the practice consider additional signage to the downstairs toilets
• It is recommended that the notice boards and patient information leaflets be regularly reviewed and information be displayed in a clearer, less cluttered way 
</t>
  </si>
  <si>
    <t xml:space="preserve">11.03.16 • Clear signage for hearing loop to be displayed
• Out of date information to be removed from the patient notice board
• It is recommended that the notice boards and patient information leaflets be regularly reviewed and information be displayed in a clearer, less cluttered way 
• To discuss with the centre facilities manager or the building cleaning contractors the concerning state of cleanliness within the toilets or baby change facilities
</t>
  </si>
  <si>
    <t xml:space="preserve">18.03.16  • Practice information to be displayed including performance, CQC, PPG, patient experience and Friends  &amp; Family test outcomes
• To discuss with the centre facilities manager or the building cleaning contractors the concerning state of cleanliness and lighting within the toilets or baby change facilities
</t>
  </si>
  <si>
    <t xml:space="preserve">11.09.15• It is recommended that the practice consider additional signage to the downstairs toilets
• It is recommended that the notice boards and patient information leaflets be regularly reviewed and information be displayed in a clearer, less cluttered way 
</t>
  </si>
  <si>
    <t xml:space="preserve">20.01.16 • Out of date information to be removed from the patient notice board
• Upto date practice information be displayed including performance, patient experience and Friends  &amp; Family test outcomes
• Clear signage for Hearing Loops and other services be displayed
• It is recommended that the notice boards and patient information leaflets be regularly reviewed and updated 
• To discuss with the centre facilities manager or the building cleaning contractors the concerning state of cleanliness within the toilets or baby change facilities
</t>
  </si>
  <si>
    <t xml:space="preserve">25.08.15 • Further to our visit our only recommendation would be to continue to review and update the practice information board on display in the reception area.
</t>
  </si>
  <si>
    <t>15.03.16 no recommendations were made</t>
  </si>
  <si>
    <t xml:space="preserve">04.04.16 • Out of date information to be removed from the patient notice board
• To look into the option of themed notice boards making it easier for patients to find information
• It is recommended that the notice boards and patient information leaflets be regularly reviewed and information be displayed in a clearer, less cluttered way 
</t>
  </si>
  <si>
    <t>·11.11.15       It is recommended that the practice look at additional signage for the consultation rooms.• It is recommended that patients are made aware of the option for privacy to discuss confidential matters• It is recommended that the practice consider alternative methods to calling patients to appointments, or to undertake improvements to the existing tannoy announcement system • It is recommended that the notice boards be reviewed to ensure that patient accessible information is up to date</t>
  </si>
  <si>
    <t>·       Friends and family test be available for patients to complete• Practice specific notice boards and information be available for patients registered with the practice • Notice boards and displays be reviewed to ensure that patient accessible information is up to date and visible • An alternative to the screen be used to deter patients from the window area (possible opaque film for the window)</t>
  </si>
  <si>
    <t>non recommendations made</t>
  </si>
  <si>
    <t>· 08.06.15       Practice information to be displayed including performance, patient experience and Friends  &amp; Family test outcomes • To look into the option of themed notice boards making it easier for patients to find information • Notice boards be clearly marked to indicate which practices notices refer to</t>
  </si>
  <si>
    <t>14.03.16 no recommendations made</t>
  </si>
  <si>
    <t xml:space="preserve">04.04.16 • It is recommended that patients are made aware of the option for privacy to discuss confidential matters
• To discuss with centre facilities or operational control more regulated refilling of the free chlamydia kit service
</t>
  </si>
  <si>
    <t xml:space="preserve">21.06.16 • Practice information to be displayed including performance, patient experience and Friends  &amp; Family test outcomes
• It is recommended that patients are made aware of the option for privacy to discuss confidential matters
• It is recommended that the practice look at additional, larger or clearer signage for treatment rooms
• It is recommended that patients are made aware of the option for assistance in usage of the booking in point
• It is recommended that the notice board and patient information leaflets be regularly reviewed and contemporary information be displayed in a clearer, less cluttered way 
</t>
  </si>
  <si>
    <t xml:space="preserve">22.1.15  • It is recommended that the practice clarifies the car park usage for patients and that adequate signage is displayed, both to the car park and from the car park to the reception • It is recommended that patients are made aware of the option for privacy to discuss confidential matters • It is recommended that the practice consider additional signage to the upstairs consulting room • It is recommended that the practice look into themed notice boards and notice boards providing practice information. • It is recommended that notices, other than safety notices, be removed from areas other than notice boards e.g. doors &amp; windows. • It is recommended that cups, and a suitable waste bin, be provided for use with the water dispenser. • It is recommended that the poster advertising the Health Check machine be removed if this is no longer used. • It is recommended that a ‘no patients beyond this point’ sign or barrier be placed on the rear stairwell. • It is recommended that signage be displayed to the Gents toilet. • It is recommended that storage in the baby change area be enclosed and if possible locked </t>
  </si>
  <si>
    <t>PRACTICE LIST SIZE 30.09.15</t>
  </si>
  <si>
    <t>PRACTICE LIST SIZE 31.12.15</t>
  </si>
  <si>
    <t>?</t>
  </si>
  <si>
    <t>Talking with other practices</t>
  </si>
  <si>
    <t>Not fully</t>
  </si>
  <si>
    <t>CHCP actively engaging with blueprint</t>
  </si>
  <si>
    <t>Not fully - engaging with some clinical pharmacist work</t>
  </si>
  <si>
    <t xml:space="preserve">Struggled to recruit GP. Have recruited Urgent Care Practitioner. </t>
  </si>
  <si>
    <t xml:space="preserve">Breach notice issued due to unable to fulfill contractual requirements - unable to provide GP cover. </t>
  </si>
  <si>
    <t>Works on locums</t>
  </si>
  <si>
    <t>Recently advertised for Practice Nurse and Advanced Nurse Practitioner</t>
  </si>
  <si>
    <t xml:space="preserve">Practice unable to provide GP cover for 8-9-16. </t>
  </si>
  <si>
    <t xml:space="preserve">09.09.16 - 2. Dr Malcewski prescribed an antifungal drug now very expensive and subject to MHRA advice in 2014 not to use as unacceptable high risk of liver damage. If using computer and Optimise must have ignored warnings. Was unaware of cost, now stopped . Advised to use formulary choice for fungal infections of nails. -LL
</t>
  </si>
  <si>
    <t>09.09.16 - 1. High level of expressed emotion amongst receptionists at Holderness Open Door at Park on Tuesday, hugs and tears all round, think one may have been suspended/disciplinary. Fortunately not may patients around. Also had second hand info, from our staff that one was using an e cig on reception desk, she reported it to the building manager - LL</t>
  </si>
  <si>
    <t>Open</t>
  </si>
  <si>
    <t xml:space="preserve">Actually Delivering </t>
  </si>
  <si>
    <t xml:space="preserve">% Increase /Decrease  </t>
  </si>
  <si>
    <t xml:space="preserve">30.9.16 - Cold chain incident. CAB advisor left fridge door open. Vaccines destroyed. </t>
  </si>
  <si>
    <t>20-10-16 - cold chain incident. NHS E aware. 
Description - nurse informed Monday 24th October by receptionist that fridge temperature was reading 9 degrees, last recorded in range Friday 21st October at 17.50 (possible breach 63 hours)
reserve fridge switched on and vaccines moved over when reached temperature.
on checking the fridge monitoring chart it was noted a further breach of  had occurred Wednesday 19th (possible breech 36 hours)
Total possible breech 99 hours)
ND</t>
  </si>
  <si>
    <t xml:space="preserve">NDA Data Submitted </t>
  </si>
  <si>
    <t xml:space="preserve">N </t>
  </si>
  <si>
    <r>
      <rPr>
        <b/>
        <sz val="10"/>
        <color theme="1"/>
        <rFont val="Arial"/>
        <family val="2"/>
      </rPr>
      <t>NDA Data Submitted</t>
    </r>
    <r>
      <rPr>
        <sz val="10"/>
        <color theme="1"/>
        <rFont val="Arial"/>
        <family val="2"/>
      </rPr>
      <t xml:space="preserve"> </t>
    </r>
  </si>
  <si>
    <t>CQC</t>
  </si>
  <si>
    <t>Exception reporting</t>
  </si>
  <si>
    <t>Comments</t>
  </si>
  <si>
    <t>% of QOF achievement total</t>
  </si>
  <si>
    <t>% clinical</t>
  </si>
  <si>
    <t>% public health</t>
  </si>
  <si>
    <t>Total exception reporting</t>
  </si>
  <si>
    <t>Clinical exception reporting</t>
  </si>
  <si>
    <t>Public Health exception reporting</t>
  </si>
  <si>
    <t xml:space="preserve">Clinical </t>
  </si>
  <si>
    <t xml:space="preserve">Public Health </t>
  </si>
  <si>
    <t>QOF achievement 2015-16</t>
  </si>
  <si>
    <t>Exception reporting 2015-16</t>
  </si>
  <si>
    <t>Exception Reporting 2015-16</t>
  </si>
  <si>
    <t>% Total exception reporting</t>
  </si>
  <si>
    <t>% Clinical exception reporting</t>
  </si>
  <si>
    <t>% Public Health exception reporting</t>
  </si>
  <si>
    <t>% total exception reporting</t>
  </si>
  <si>
    <t>% clinical exception reporting</t>
  </si>
  <si>
    <t>CCG PALS Info/GP Practice concern</t>
  </si>
  <si>
    <t>Y (2)</t>
  </si>
  <si>
    <t>Y (10)</t>
  </si>
  <si>
    <t>CCG PALS Info/GP Practice Concern</t>
  </si>
  <si>
    <t>Practice No.</t>
  </si>
  <si>
    <t>Practice Name</t>
  </si>
  <si>
    <t>List size increase / decrease</t>
  </si>
  <si>
    <t>Good</t>
  </si>
  <si>
    <t>Not yet inspected</t>
  </si>
  <si>
    <t>Requires improvement</t>
  </si>
  <si>
    <t>Outstanding</t>
  </si>
  <si>
    <t xml:space="preserve">21.06.16 • Practice information to be displayed including performance, patient experience and Friends  &amp; Family test outcomes
• It is recommended that patients are made aware of the option for privacy to discuss confidential matters
• It is recommended that the practice look at additional, larger or clearer signage for treatment rooms
• It is recommended that patients are made aware of the option for assistance in usage of the booking in point
• It is recommended that the notice board and patient information leaflets be regularly reviewed and contemporary information be displayed in a clearer, less cluttered way </t>
  </si>
  <si>
    <t>11.03.16 • Clear signage for hearing loop to be displayed
• Out of date information to be removed from the patient notice board
• It is recommended that the notice boards and patient information leaflets be regularly reviewed and information be displayed in a clearer, less cluttered way 
• To discuss with the centre facilities manager or the building cleaning contractors the concerning state of cleanliness within the toilets or baby change facilities</t>
  </si>
  <si>
    <t xml:space="preserve">09.09.16 - 2. Dr Malcewski prescribed an antifungal drug now very expensive and subject to MHRA advice in 2014 not to use as unacceptable high risk of liver damage. If using computer and Optimise must have ignored warnings. Was unaware of cost, now stopped . Advised to use formulary choice for fungal infections of nails. -LL
</t>
  </si>
  <si>
    <t>Breast Round 8
(no target)</t>
  </si>
  <si>
    <t>Breast Round 9
(no target)</t>
  </si>
  <si>
    <t>Bowel
(no target)</t>
  </si>
  <si>
    <t>Retinal
(QOF 50-90%)</t>
  </si>
  <si>
    <t>Cervical
(QOF 45-80%)</t>
  </si>
  <si>
    <t>Clinical gov concerns as to what systems are in place within this practice Discussed with James Crick</t>
  </si>
  <si>
    <t>Dr Siddiqui requesting 24hr retirement 14-12-16 returning on part time basis. ND</t>
  </si>
  <si>
    <t>30-12-16 - Pregnant lady tried to register with the surgery but told the list was closed. The practice have an open list. ND contacted the surgery who informed her that they don’t take on new patients when they have a locum on duty. ND informed them that they are contractually required to take on new patients unless they have a closed list or "reasonable grounds" not to do so and in this case must inform the patient in writing. A locum does not meet "reasonable grounds". NHS E informed and picking up formally with the practice. ND</t>
  </si>
  <si>
    <t>Advertised for salaried GP 12-1-17 ND</t>
  </si>
  <si>
    <t>Practice List Size 30.9.2016</t>
  </si>
  <si>
    <t>Practice List Size 31.12.16</t>
  </si>
  <si>
    <t>Practice List Size 31.9.2016</t>
  </si>
  <si>
    <t>Practice List Size 30.9.16</t>
  </si>
  <si>
    <t xml:space="preserve">Closed
Requested list to be closed 25.11.16. Approved for 6 months. </t>
  </si>
  <si>
    <t>23.11.16 Good</t>
  </si>
  <si>
    <t>21.11.2016 Good</t>
  </si>
  <si>
    <t>Y - Now part of Hull Health Forward Conferation</t>
  </si>
  <si>
    <t>Y - Now part of Hull Health Forward Confederation</t>
  </si>
  <si>
    <t>Y - Engaged with North 2</t>
  </si>
  <si>
    <t>18.02.16 Requires improvement</t>
  </si>
  <si>
    <t>Y - talking to Modality</t>
  </si>
  <si>
    <t xml:space="preserve">Support offered from CCG but practice declined. </t>
  </si>
  <si>
    <t>Practice received funding through Vulnerable Practice Fund. They are to have a full re-inspection in April 2017</t>
  </si>
  <si>
    <t>Y - working with Hull Health Forward Confederation</t>
  </si>
  <si>
    <t>Y - part of Hull Health Forward Confederation</t>
  </si>
  <si>
    <t>Y - Working with North 2 and Modality</t>
  </si>
  <si>
    <t>Dr Gopal looking to retire - ND</t>
  </si>
  <si>
    <t>Cervical
QOF 15/16</t>
  </si>
  <si>
    <r>
      <t xml:space="preserve">73.91%
</t>
    </r>
    <r>
      <rPr>
        <sz val="10"/>
        <color rgb="FFFF0000"/>
        <rFont val="Arial"/>
        <family val="2"/>
      </rPr>
      <t>4.89%</t>
    </r>
  </si>
  <si>
    <r>
      <t xml:space="preserve">87.15%
</t>
    </r>
    <r>
      <rPr>
        <sz val="10"/>
        <color rgb="FFFF0000"/>
        <rFont val="Arial"/>
        <family val="2"/>
      </rPr>
      <t>1.24%</t>
    </r>
  </si>
  <si>
    <r>
      <t xml:space="preserve">87.48%
</t>
    </r>
    <r>
      <rPr>
        <sz val="10"/>
        <color rgb="FFFF0000"/>
        <rFont val="Arial"/>
        <family val="2"/>
      </rPr>
      <t>2.69%</t>
    </r>
  </si>
  <si>
    <r>
      <t xml:space="preserve">81.64%
</t>
    </r>
    <r>
      <rPr>
        <sz val="10"/>
        <color rgb="FFFF0000"/>
        <rFont val="Arial"/>
        <family val="2"/>
      </rPr>
      <t>2.38%</t>
    </r>
  </si>
  <si>
    <r>
      <t xml:space="preserve">88.99%
</t>
    </r>
    <r>
      <rPr>
        <sz val="10"/>
        <color rgb="FFFF0000"/>
        <rFont val="Arial"/>
        <family val="2"/>
      </rPr>
      <t>6.26%</t>
    </r>
  </si>
  <si>
    <r>
      <t xml:space="preserve">82.62%
</t>
    </r>
    <r>
      <rPr>
        <sz val="10"/>
        <color rgb="FFFF0000"/>
        <rFont val="Arial"/>
        <family val="2"/>
      </rPr>
      <t>1.57%</t>
    </r>
  </si>
  <si>
    <r>
      <t xml:space="preserve">81.20%
</t>
    </r>
    <r>
      <rPr>
        <sz val="10"/>
        <color rgb="FFFF0000"/>
        <rFont val="Arial"/>
        <family val="2"/>
      </rPr>
      <t>2.09%</t>
    </r>
  </si>
  <si>
    <r>
      <t xml:space="preserve">85.67%
</t>
    </r>
    <r>
      <rPr>
        <sz val="10"/>
        <color rgb="FFFF0000"/>
        <rFont val="Arial"/>
        <family val="2"/>
      </rPr>
      <t>5.62%</t>
    </r>
  </si>
  <si>
    <r>
      <t xml:space="preserve">81.65%
</t>
    </r>
    <r>
      <rPr>
        <sz val="10"/>
        <color rgb="FFFF0000"/>
        <rFont val="Arial"/>
        <family val="2"/>
      </rPr>
      <t>3.30%</t>
    </r>
  </si>
  <si>
    <r>
      <t xml:space="preserve">81.41%
</t>
    </r>
    <r>
      <rPr>
        <sz val="10"/>
        <color rgb="FFFF0000"/>
        <rFont val="Arial"/>
        <family val="2"/>
      </rPr>
      <t>1.50%</t>
    </r>
  </si>
  <si>
    <r>
      <t xml:space="preserve">82.42%
</t>
    </r>
    <r>
      <rPr>
        <sz val="10"/>
        <color rgb="FFFF0000"/>
        <rFont val="Arial"/>
        <family val="2"/>
      </rPr>
      <t>2.03%</t>
    </r>
  </si>
  <si>
    <r>
      <t xml:space="preserve">80.14%
</t>
    </r>
    <r>
      <rPr>
        <sz val="10"/>
        <color rgb="FFFF0000"/>
        <rFont val="Arial"/>
        <family val="2"/>
      </rPr>
      <t>4.19%</t>
    </r>
    <r>
      <rPr>
        <sz val="10"/>
        <color theme="1"/>
        <rFont val="Arial"/>
        <family val="2"/>
      </rPr>
      <t xml:space="preserve">
</t>
    </r>
  </si>
  <si>
    <r>
      <t xml:space="preserve">84.13%
</t>
    </r>
    <r>
      <rPr>
        <sz val="10"/>
        <color rgb="FFFF0000"/>
        <rFont val="Arial"/>
        <family val="2"/>
      </rPr>
      <t>31.10%</t>
    </r>
  </si>
  <si>
    <r>
      <t xml:space="preserve">79.80%
</t>
    </r>
    <r>
      <rPr>
        <sz val="10"/>
        <color rgb="FFFF0000"/>
        <rFont val="Arial"/>
        <family val="2"/>
      </rPr>
      <t>3.69%</t>
    </r>
  </si>
  <si>
    <r>
      <t xml:space="preserve">86.17%
</t>
    </r>
    <r>
      <rPr>
        <sz val="10"/>
        <color rgb="FFFF0000"/>
        <rFont val="Arial"/>
        <family val="2"/>
      </rPr>
      <t>5.18%</t>
    </r>
  </si>
  <si>
    <r>
      <t xml:space="preserve">72.54%
</t>
    </r>
    <r>
      <rPr>
        <sz val="10"/>
        <color rgb="FFFF0000"/>
        <rFont val="Arial"/>
        <family val="2"/>
      </rPr>
      <t>3.62%</t>
    </r>
  </si>
  <si>
    <r>
      <t xml:space="preserve">85.82%
</t>
    </r>
    <r>
      <rPr>
        <sz val="10"/>
        <color rgb="FFFF0000"/>
        <rFont val="Arial"/>
        <family val="2"/>
      </rPr>
      <t>2.59%</t>
    </r>
  </si>
  <si>
    <r>
      <t xml:space="preserve">82.16%
</t>
    </r>
    <r>
      <rPr>
        <sz val="10"/>
        <color rgb="FFFF0000"/>
        <rFont val="Arial"/>
        <family val="2"/>
      </rPr>
      <t>2.36%</t>
    </r>
  </si>
  <si>
    <r>
      <t xml:space="preserve">80.94%
</t>
    </r>
    <r>
      <rPr>
        <sz val="10"/>
        <color rgb="FFFF0000"/>
        <rFont val="Arial"/>
        <family val="2"/>
      </rPr>
      <t>3.57%</t>
    </r>
  </si>
  <si>
    <r>
      <t xml:space="preserve">80.23%
</t>
    </r>
    <r>
      <rPr>
        <sz val="10"/>
        <color rgb="FFFF0000"/>
        <rFont val="Arial"/>
        <family val="2"/>
      </rPr>
      <t>5.09%</t>
    </r>
  </si>
  <si>
    <r>
      <t xml:space="preserve">96.91%
</t>
    </r>
    <r>
      <rPr>
        <sz val="10"/>
        <color rgb="FFFF0000"/>
        <rFont val="Arial"/>
        <family val="2"/>
      </rPr>
      <t>1.98%</t>
    </r>
  </si>
  <si>
    <r>
      <t xml:space="preserve">80.26%
</t>
    </r>
    <r>
      <rPr>
        <sz val="10"/>
        <color rgb="FFFF0000"/>
        <rFont val="Arial"/>
        <family val="2"/>
      </rPr>
      <t>1.66%</t>
    </r>
  </si>
  <si>
    <r>
      <t xml:space="preserve">83.54%
</t>
    </r>
    <r>
      <rPr>
        <sz val="10"/>
        <color rgb="FFFF0000"/>
        <rFont val="Arial"/>
        <family val="2"/>
      </rPr>
      <t>6.00%</t>
    </r>
  </si>
  <si>
    <r>
      <t xml:space="preserve">81.86%
</t>
    </r>
    <r>
      <rPr>
        <sz val="10"/>
        <color rgb="FFFF0000"/>
        <rFont val="Arial"/>
        <family val="2"/>
      </rPr>
      <t>1.35%</t>
    </r>
  </si>
  <si>
    <r>
      <t xml:space="preserve">80.20%
</t>
    </r>
    <r>
      <rPr>
        <sz val="10"/>
        <color rgb="FFFF0000"/>
        <rFont val="Arial"/>
        <family val="2"/>
      </rPr>
      <t>6.78%</t>
    </r>
  </si>
  <si>
    <r>
      <t xml:space="preserve">89.61%
</t>
    </r>
    <r>
      <rPr>
        <sz val="10"/>
        <color rgb="FFFF0000"/>
        <rFont val="Arial"/>
        <family val="2"/>
      </rPr>
      <t>2.53%</t>
    </r>
  </si>
  <si>
    <r>
      <t xml:space="preserve">85.70%
</t>
    </r>
    <r>
      <rPr>
        <sz val="10"/>
        <color rgb="FFFF0000"/>
        <rFont val="Arial"/>
        <family val="2"/>
      </rPr>
      <t>1.76%</t>
    </r>
  </si>
  <si>
    <r>
      <t xml:space="preserve">75.76%
</t>
    </r>
    <r>
      <rPr>
        <sz val="10"/>
        <color rgb="FFFF0000"/>
        <rFont val="Arial"/>
        <family val="2"/>
      </rPr>
      <t>1.69%</t>
    </r>
  </si>
  <si>
    <r>
      <t xml:space="preserve">82.08%
</t>
    </r>
    <r>
      <rPr>
        <sz val="10"/>
        <color rgb="FFFF0000"/>
        <rFont val="Arial"/>
        <family val="2"/>
      </rPr>
      <t>0.74%</t>
    </r>
  </si>
  <si>
    <r>
      <t xml:space="preserve">89.37%
</t>
    </r>
    <r>
      <rPr>
        <sz val="10"/>
        <color rgb="FFFF0000"/>
        <rFont val="Arial"/>
        <family val="2"/>
      </rPr>
      <t>2.11%</t>
    </r>
  </si>
  <si>
    <r>
      <t xml:space="preserve">79.81%
</t>
    </r>
    <r>
      <rPr>
        <sz val="10"/>
        <color rgb="FFFF0000"/>
        <rFont val="Arial"/>
        <family val="2"/>
      </rPr>
      <t>5.19%</t>
    </r>
  </si>
  <si>
    <r>
      <t xml:space="preserve">83.30%
</t>
    </r>
    <r>
      <rPr>
        <sz val="10"/>
        <color rgb="FFFF0000"/>
        <rFont val="Arial"/>
        <family val="2"/>
      </rPr>
      <t>25.15%</t>
    </r>
  </si>
  <si>
    <r>
      <t xml:space="preserve">88.57%
</t>
    </r>
    <r>
      <rPr>
        <sz val="10"/>
        <color rgb="FFFF0000"/>
        <rFont val="Arial"/>
        <family val="2"/>
      </rPr>
      <t>8.67%</t>
    </r>
  </si>
  <si>
    <r>
      <t xml:space="preserve">80.09%
</t>
    </r>
    <r>
      <rPr>
        <sz val="10"/>
        <color rgb="FFFF0000"/>
        <rFont val="Arial"/>
        <family val="2"/>
      </rPr>
      <t>11.86%</t>
    </r>
  </si>
  <si>
    <r>
      <t xml:space="preserve">76.25%
</t>
    </r>
    <r>
      <rPr>
        <sz val="10"/>
        <color rgb="FFFF0000"/>
        <rFont val="Arial"/>
        <family val="2"/>
      </rPr>
      <t>4.89%</t>
    </r>
  </si>
  <si>
    <r>
      <t xml:space="preserve">80.59%
</t>
    </r>
    <r>
      <rPr>
        <sz val="10"/>
        <color rgb="FFFF0000"/>
        <rFont val="Arial"/>
        <family val="2"/>
      </rPr>
      <t>15.30%</t>
    </r>
    <r>
      <rPr>
        <sz val="10"/>
        <color theme="1"/>
        <rFont val="Arial"/>
        <family val="2"/>
      </rPr>
      <t xml:space="preserve">
</t>
    </r>
  </si>
  <si>
    <r>
      <t xml:space="preserve">77.89%
</t>
    </r>
    <r>
      <rPr>
        <sz val="10"/>
        <color rgb="FFFF0000"/>
        <rFont val="Arial"/>
        <family val="2"/>
      </rPr>
      <t>3.54%</t>
    </r>
  </si>
  <si>
    <r>
      <t xml:space="preserve">79.09%
</t>
    </r>
    <r>
      <rPr>
        <sz val="10"/>
        <color rgb="FFFF0000"/>
        <rFont val="Arial"/>
        <family val="2"/>
      </rPr>
      <t>2.65%</t>
    </r>
  </si>
  <si>
    <r>
      <t xml:space="preserve">68.68%
</t>
    </r>
    <r>
      <rPr>
        <sz val="10"/>
        <color rgb="FFFF0000"/>
        <rFont val="Arial"/>
        <family val="2"/>
      </rPr>
      <t>6.44%</t>
    </r>
  </si>
  <si>
    <r>
      <t xml:space="preserve">68.46%
</t>
    </r>
    <r>
      <rPr>
        <sz val="10"/>
        <color rgb="FFFF0000"/>
        <rFont val="Arial"/>
        <family val="2"/>
      </rPr>
      <t>4.15%</t>
    </r>
  </si>
  <si>
    <r>
      <t xml:space="preserve">79.85%
</t>
    </r>
    <r>
      <rPr>
        <sz val="10"/>
        <color rgb="FFFF0000"/>
        <rFont val="Arial"/>
        <family val="2"/>
      </rPr>
      <t>2.48%</t>
    </r>
  </si>
  <si>
    <r>
      <t xml:space="preserve">72.46%
</t>
    </r>
    <r>
      <rPr>
        <sz val="10"/>
        <color rgb="FFFF0000"/>
        <rFont val="Arial"/>
        <family val="2"/>
      </rPr>
      <t>0.96%</t>
    </r>
  </si>
  <si>
    <r>
      <t xml:space="preserve">83.05%
</t>
    </r>
    <r>
      <rPr>
        <sz val="10"/>
        <color rgb="FFFF0000"/>
        <rFont val="Arial"/>
        <family val="2"/>
      </rPr>
      <t>1.97%</t>
    </r>
  </si>
  <si>
    <r>
      <t xml:space="preserve">91.82%
</t>
    </r>
    <r>
      <rPr>
        <sz val="10"/>
        <color rgb="FFFF0000"/>
        <rFont val="Arial"/>
        <family val="2"/>
      </rPr>
      <t>4.21%</t>
    </r>
  </si>
  <si>
    <r>
      <t xml:space="preserve">81.68%
</t>
    </r>
    <r>
      <rPr>
        <sz val="10"/>
        <color rgb="FFFF0000"/>
        <rFont val="Arial"/>
        <family val="2"/>
      </rPr>
      <t>3.19%</t>
    </r>
  </si>
  <si>
    <r>
      <t xml:space="preserve">81.25%
</t>
    </r>
    <r>
      <rPr>
        <sz val="10"/>
        <color rgb="FFFF0000"/>
        <rFont val="Arial"/>
        <family val="2"/>
      </rPr>
      <t>7.06%</t>
    </r>
  </si>
  <si>
    <r>
      <t xml:space="preserve">82.71%
</t>
    </r>
    <r>
      <rPr>
        <sz val="10"/>
        <color rgb="FFFF0000"/>
        <rFont val="Arial"/>
        <family val="2"/>
      </rPr>
      <t>2.39%</t>
    </r>
  </si>
  <si>
    <r>
      <t xml:space="preserve">73.90%
</t>
    </r>
    <r>
      <rPr>
        <sz val="10"/>
        <color rgb="FFFF0000"/>
        <rFont val="Arial"/>
        <family val="2"/>
      </rPr>
      <t>4.21%</t>
    </r>
  </si>
  <si>
    <r>
      <t xml:space="preserve">82.13%
</t>
    </r>
    <r>
      <rPr>
        <sz val="10"/>
        <color rgb="FFFF0000"/>
        <rFont val="Arial"/>
        <family val="2"/>
      </rPr>
      <t>4.99%</t>
    </r>
  </si>
  <si>
    <r>
      <t xml:space="preserve">82.03%
</t>
    </r>
    <r>
      <rPr>
        <sz val="10"/>
        <color rgb="FFFF0000"/>
        <rFont val="Arial"/>
        <family val="2"/>
      </rPr>
      <t>3.65%</t>
    </r>
  </si>
  <si>
    <t>24-1-17 Spoke with practice re use of ECP. Lack of understanding with practice manager. They didn’t have capacity to support home visits on the Friday before. Previous to this, had to contact practice re inappropriate referrals to A &amp; E. ND-TY</t>
  </si>
  <si>
    <t>Dr Rangoonwala has intimated that she would like to retire. Dr Chowdhury will then become a single handed GP. ND 2-2-17</t>
  </si>
  <si>
    <t>Current Contract Type</t>
  </si>
  <si>
    <t>Practice List Size 31.3.2017</t>
  </si>
  <si>
    <t>Practice List Size 31.12.2016</t>
  </si>
  <si>
    <t>GnRH Analogues</t>
  </si>
  <si>
    <t>11.02.15 • It is recommended that the practice look at additional signage for the staircase
• It is recommended that any notices in the shared waiting area that are practice specific be marked as such</t>
  </si>
  <si>
    <t>12.01.15 • Chairs be moved back from the reception desk, giving a wider walkway from the lift area
• Practice information to be displayed including performance, patient experience and Friends  &amp; Family test outcomes
• To discuss with centre facilities manager how the car park entry / exit system operates and any issues this causes for the centre</t>
  </si>
  <si>
    <t xml:space="preserve">23.07.15 • Further to our visit our only recommendation would be to continue to review and update the practice information board on display in the reception area.
</t>
  </si>
  <si>
    <t>Clinical gov concerns as to what systems are in place within this practice Discussed with James Crick.</t>
  </si>
  <si>
    <t xml:space="preserve">29.06.15 • It is recommended that the practice consider additional signage to the downstairs toilets
• It is recommended that the notice boards and patient information leaflets be regularly reviewed and information be displayed in a clearer, less cluttered way </t>
  </si>
  <si>
    <t>18.03.16  • Practice information to be displayed including performance, CQC, PPG, patient experience and Friends  &amp; Family test outcomes
• To discuss with the centre facilities manager or the building cleaning contractors the concerning state of cleanliness and lighting within the toilets or baby change facilities</t>
  </si>
  <si>
    <t>ST ANDREW'S
 (DR AS RAGHUNATH AND PTNRS - KOUL)</t>
  </si>
  <si>
    <t>ST ANDREW'S
 (DR MACPHIE, RAGHUNATH &amp; PARTNERS)</t>
  </si>
  <si>
    <t>EAST HULL FAMILY PRACTICE
(MORRILL STREET &amp; LONGHILL)</t>
  </si>
  <si>
    <t>DR JAD WEIR &amp; PARTNERS
(MARFLEET GROUP PRACTICE)</t>
  </si>
  <si>
    <t>LONGHILL HEALTH CARE CENTRE
 (DR SHAIKH)</t>
  </si>
  <si>
    <t>20.01.16 • Out of date information to be removed from the patient notice board
• Upto date practice information be displayed including performance, patient experience and Friends  &amp; Family test outcomes
• Clear signage for Hearing Loops and other services be displayed
• It is recommended that the notice boards and patient information leaflets be regularly reviewed and updated 
• To discuss with the centre facilities manager or the building cleaning contractors the concerning state of cleanliness within the toilets or baby change facilities</t>
  </si>
  <si>
    <t xml:space="preserve">04.04.16 • Out of date information to be removed from the patient notice board
• To look into the option of themed notice boards making it easier for patients to find information
• It is recommended that the notice boards and patient information leaflets be regularly reviewed and information be displayed in a clearer, less cluttered way </t>
  </si>
  <si>
    <t>27.01.15  • It is recommended that notice boards be reviewed in order that patient accessible information is up to date
• It is recommended that reading material be reviewed in order that patient accessible information is up to date
• It is recommended that the practice review signage for toilet &amp; baby change facilities</t>
  </si>
  <si>
    <t>04.04.16 • It is recommended that patients are made aware of the option for privacy to discuss confidential matters
• To discuss with centre facilities or operational control more regulated refilling of the free chlamydia kit service</t>
  </si>
  <si>
    <t>STORY ST PRACTICE
 &amp; WALK IN CENTRE</t>
  </si>
  <si>
    <t xml:space="preserve">11.06.15 • To discuss with centre facilities manager enhanced lighting for the reception area. • It is recommended that the practice consider additional signage to the consulting rooms
• It is recommended that patients are made aware of the option for privacy to discuss confidential matters • It is recommended that the notice boards and patient information leaflets be regularly reviewed and information be displayed in a clearer, less cluttered way 
• It is recommended that the notice boards be reviewed to ensure that patient accessible information is up to date
</t>
  </si>
  <si>
    <t xml:space="preserve">ND &amp; KM visited practice re concerns over clinical entries by the PM. Practice also advised us they were using PTL to hold staff party - practice informed that this was not an acceptable use of PTL. </t>
  </si>
  <si>
    <t>CHP - Marfleet
(Foermly Dr Witvliet)</t>
  </si>
  <si>
    <t>CHP - Southcoates
(formerly Dr Rej)</t>
  </si>
  <si>
    <t>Application submitted to merge with CHP - Southcoates - April 2017</t>
  </si>
  <si>
    <t>Application submitted to merge with CHP - Marfleet - April 2017</t>
  </si>
  <si>
    <t>Dr Raut merged with Sutton Park Medical Practice - 1/4/17 ND</t>
  </si>
  <si>
    <t>Merged with Dr Raut - 1/4/17 ND</t>
  </si>
  <si>
    <t>East Hull Family Practice merged with New Green Surgery on 1/4/2017</t>
  </si>
  <si>
    <t>Merged with East Hull Family Practice on 1/4/2017</t>
  </si>
  <si>
    <t>Request submitted application to close list February 2017. Application was rejected by PCJCC.</t>
  </si>
  <si>
    <t>Merged 3 contracts into 1 and closed Priory Surgery Feb 2017 - ND</t>
  </si>
  <si>
    <t>3 contracts merged into one 5th November 2016 - ND
24-1-17 Spoke with practice re use of ECP. Lack of understanding with practice manager. They didn’t have capacity to support home visits on the Friday before. Previous to this, had to contact practice re inappropriate referrals to A &amp; E. ND-TY</t>
  </si>
  <si>
    <t>18.02.16 Requires improvement
13.03.17 Overall Good (Safe - requires improvement)</t>
  </si>
  <si>
    <t>24.3.2017
Requires Improvement</t>
  </si>
  <si>
    <t xml:space="preserve">CCG to make contact re support. </t>
  </si>
  <si>
    <t>NORTHPOINT (Humber)</t>
  </si>
  <si>
    <t>Change of Practice Manager 1.6.17 ND</t>
  </si>
  <si>
    <t>Y (1)
Jan 17 - Apr 17 3 PALS  - Attitude and communication</t>
  </si>
  <si>
    <t>Y (2) Dr Percival
Jan - Apr 17
1 PALS Difficulty getting an appointment</t>
  </si>
  <si>
    <t>Jan - Apr 17 PALS
4 Issue getting copy of records, Quality of care, Data Protection &amp; Communication</t>
  </si>
  <si>
    <t>Y (10)
Jan - Apr 2017 PALS
2 x communication</t>
  </si>
  <si>
    <t>Jan - Apr 17 PALS
4 x medication, quality of care and communication</t>
  </si>
  <si>
    <t>Jan - Apr 17 PALS
3 x medication, quality of care and communication</t>
  </si>
  <si>
    <t>Jan - Apr 2017 PALS
1 x medication</t>
  </si>
  <si>
    <t>EAST PARK PRACTICE (CHCP)</t>
  </si>
  <si>
    <t xml:space="preserve">Jan - Apr 17 PALS
3 x medication, quality of care and communication
</t>
  </si>
  <si>
    <t>Jan - Apr 2017 PALS
2 x quality of care and communication</t>
  </si>
  <si>
    <t>Jan - Apr 20178 PALS
1 x quality of care</t>
  </si>
  <si>
    <t>Y (1)
Jan - Apr 2017 PALS
1 x quality of care</t>
  </si>
  <si>
    <t>Jan - Apr 2017 PALS
3 x medication, quality of care and communication</t>
  </si>
  <si>
    <t>Jan - Apr 2017 PALS
1 x communication</t>
  </si>
  <si>
    <t>Y (1)
Jan - Apr 2017 PALS
1 x communication</t>
  </si>
  <si>
    <t>Jan - Apr 17 PALS
2 x quality of care and communication</t>
  </si>
  <si>
    <t>Jan - Apr 2017 PALS
1 x Attitude</t>
  </si>
  <si>
    <t>PALS/Concerns</t>
  </si>
  <si>
    <t>Y (3)
Jan - Apr 2017 PALS
1 x attitude
1 x formal complaint</t>
  </si>
  <si>
    <t>Humber taken over as provider from 1.4.2017 ND</t>
  </si>
  <si>
    <t>New practice manager in place 1.12.2016 ND</t>
  </si>
  <si>
    <t>Became part of the Modality Partnership 17.3.2017</t>
  </si>
  <si>
    <t>New practice manager in post Feb 2017 ND
Became part of the Modality Partnership 17.3.2018</t>
  </si>
  <si>
    <t>Practice receiving influx in patients due to closure of Priory Road (Haxby) 22.2.17
 Became part of the Modality Partnership 17.3.2019</t>
  </si>
  <si>
    <t>Practice submitted application to close list but retracted following visit from NHS E and CCG. Looking to formally reduce boundary. 12.4.2017 ND</t>
  </si>
  <si>
    <t>20-10-16 - cold chain incident. NHS E aware. 
Description - nurse informed Monday 24th October by receptionist that fridge temperature was reading 9 degrees, last recorded in range Friday 21st October at 17.50 (possible breach 63 hours)
reserve fridge switched on and vaccines moved over when reached temperature.
on checking the fridge monitoring chart it was noted a further breach of  had occurred Wednesday 19th (possible breech 36 hours)
Total possible breech 99 hours) -ND
During cyber attack one of their PCs had McAfee switched off and therefore became infected. Embed dealt with. 12.5.2017 ND</t>
  </si>
  <si>
    <t xml:space="preserve">26-8-16 Practice displaying sign to say that they are operating a closed list. NHS E informed. NHS E contacted practice to remove sign. Practice now going to formally request to close list. 
13.3.17 CQC inspection recommended the following:
• Implement systems and procedures for nursing staff when required to authorise repeat prescriptions.
• A system of checking emergency medication had been introduced but we did not see any evidence that checks had been completed since July 2016.
Dr Shaikh returned to the practice following suspension - Dr Shaikh has conditions from the GMC. 
Assurance visit took place following information that the practice had inadequate cover arrangements in place whilst on holiday. 18.4.2017
</t>
  </si>
  <si>
    <t>During the cyber attack on 12th May 2017 unable to contact practice on telephone from 3.30pm until 5.30pm. Phone kept on ringing then disconnecting. ND</t>
  </si>
  <si>
    <t xml:space="preserve">09.09.16 - 2. Dr Malcewski prescribed an antifungal drug now very expensive and subject to MHRA advice in 2014 not to use as unacceptable high risk of liver damage. If using computer and Optimise must have ignored warnings. Was unaware of cost, now stopped . Advised to use formulary choice for fungal infections of nails. -LL
Concerns raised re Dr Malczewski - NHS E aware 16-5-2017
</t>
  </si>
  <si>
    <t>Breach notice issued due to unable to fulfill contractual requirements - unable to provide GP cover. 23-12-2015 ND</t>
  </si>
  <si>
    <t>CCG/NHS E soft intelligence</t>
  </si>
  <si>
    <t>Imms &amp; Vaccs
(Flu/Pneumo/Men B/Men ACWY)</t>
  </si>
  <si>
    <t>Childhood Vaccs</t>
  </si>
  <si>
    <t>Practice Number</t>
  </si>
  <si>
    <t>B81045</t>
  </si>
  <si>
    <t>B81648</t>
  </si>
  <si>
    <t>B81109</t>
  </si>
  <si>
    <t>B81113</t>
  </si>
  <si>
    <t>B81118</t>
  </si>
  <si>
    <t>B81026</t>
  </si>
  <si>
    <t>B81022</t>
  </si>
  <si>
    <t>Y02787</t>
  </si>
  <si>
    <t>B81064</t>
  </si>
  <si>
    <t>B81647</t>
  </si>
  <si>
    <t>B81099</t>
  </si>
  <si>
    <t>B81090</t>
  </si>
  <si>
    <t>B81628</t>
  </si>
  <si>
    <t>B81007</t>
  </si>
  <si>
    <t>B81005</t>
  </si>
  <si>
    <t>B81063</t>
  </si>
  <si>
    <t>B81043</t>
  </si>
  <si>
    <t>B81065</t>
  </si>
  <si>
    <t>The Killingholme Surgery</t>
  </si>
  <si>
    <t>Cedar Medical Practice</t>
  </si>
  <si>
    <t>Ancora Medical Practice</t>
  </si>
  <si>
    <t>Cambridge Avenue Medical Centre</t>
  </si>
  <si>
    <t>Kirton Lindsey Surgery</t>
  </si>
  <si>
    <t>The Oswald Road Medical Centre</t>
  </si>
  <si>
    <t>South Axholme Practice</t>
  </si>
  <si>
    <t>Trent View Medical Practice</t>
  </si>
  <si>
    <t>Winterton Medical Practice</t>
  </si>
  <si>
    <t>Ashby Turn PC Partners</t>
  </si>
  <si>
    <t>West Common Lane Teaching Practice (Collum Lane)</t>
  </si>
  <si>
    <t xml:space="preserve">The Birches Medical Practice </t>
  </si>
  <si>
    <t>Market Hill</t>
  </si>
  <si>
    <t>Church Lane Medical Centre</t>
  </si>
  <si>
    <t>The Medical Centre (Barnetby)</t>
  </si>
  <si>
    <t>Central Surgery (Barton on Humber)</t>
  </si>
  <si>
    <t>West Town Surgery (Barton on Humber)</t>
  </si>
  <si>
    <t>Bridge Street Surgery (Brigg)</t>
  </si>
  <si>
    <t>Riverside Surgery (Brigg)</t>
  </si>
  <si>
    <t>Jan 2017 - Good</t>
  </si>
  <si>
    <t>Dec 2016 -  Good</t>
  </si>
  <si>
    <t>June 2016 - Good</t>
  </si>
  <si>
    <t>May 2015 - Good</t>
  </si>
  <si>
    <t>Feb 2016 - Good</t>
  </si>
  <si>
    <t>April 2016 - Good</t>
  </si>
  <si>
    <t>May 2016 - Good</t>
  </si>
  <si>
    <t>June 2015 - Good</t>
  </si>
  <si>
    <t>November 2015 - Good</t>
  </si>
  <si>
    <t>April 2015 - Good</t>
  </si>
  <si>
    <t>March 2015 - Good</t>
  </si>
  <si>
    <t>March 2016 - Good</t>
  </si>
  <si>
    <t>August 2016 - Good</t>
  </si>
  <si>
    <t>Not Yet Inspected</t>
  </si>
  <si>
    <t>Quality Issue Reporting - CCG/NHS E Intelligence (Reporter = GP practice)</t>
  </si>
  <si>
    <t>April 2017 - Innapropriate patient referral (system patient record error)</t>
  </si>
  <si>
    <t>Patient Experience (GP Survey)</t>
  </si>
  <si>
    <t>QOF</t>
  </si>
  <si>
    <t>Infection Control</t>
  </si>
  <si>
    <t>Patient Experience (F&amp;F Test)</t>
  </si>
  <si>
    <t>List Size (increase/decrease)</t>
  </si>
  <si>
    <t>Quality Issue Reporting (GP reporter)</t>
  </si>
  <si>
    <t>PALS Concerns</t>
  </si>
  <si>
    <t>Immumisations &amp; Vaccinations</t>
  </si>
  <si>
    <t>Childhood Vaccinations</t>
  </si>
  <si>
    <t>West Common Lane Teaching Practice</t>
  </si>
  <si>
    <t>B81617</t>
  </si>
  <si>
    <t>Practice List Size 30.06.2017</t>
  </si>
  <si>
    <t>Jun 2017 - 4</t>
  </si>
  <si>
    <t>Patients enabled to electronically book or cancel an appointment - Mar 17</t>
  </si>
  <si>
    <t>Patients enabled to electronically order repeat prescriptions - Mar 17</t>
  </si>
  <si>
    <t>Inspected - awaiting report</t>
  </si>
  <si>
    <t>Inspected - report awaited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</si>
</sst>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b/>
      <sz val="10"/>
      <name val="Arial"/>
      <family val="2"/>
    </font>
    <font>
      <b/>
      <u/>
      <sz val="10"/>
      <color theme="1"/>
      <name val="Arial"/>
      <family val="2"/>
    </font>
    <font>
      <sz val="11"/>
      <color theme="1"/>
      <name val="Arial"/>
      <family val="2"/>
    </font>
    <font>
      <u/>
      <sz val="10"/>
      <color indexed="30"/>
      <name val="Arial"/>
      <family val="2"/>
    </font>
    <font>
      <u/>
      <sz val="10"/>
      <color theme="10"/>
      <name val="Arial"/>
      <family val="2"/>
    </font>
    <font>
      <sz val="11"/>
      <color theme="1"/>
      <name val="Calibri"/>
      <family val="2"/>
    </font>
    <font>
      <u/>
      <sz val="12"/>
      <color rgb="FF004488"/>
      <name val="Arial"/>
      <family val="2"/>
    </font>
    <font>
      <sz val="12"/>
      <color indexed="8"/>
      <name val="Arial"/>
      <family val="2"/>
    </font>
    <font>
      <sz val="1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FFFFCC"/>
      </patternFill>
    </fill>
    <fill>
      <patternFill patternType="solid">
        <fgColor theme="0"/>
        <bgColor indexed="64"/>
      </patternFill>
    </fill>
    <fill>
      <patternFill patternType="solid">
        <fgColor indexed="26"/>
      </patternFill>
    </fill>
    <fill>
      <patternFill patternType="solid">
        <fgColor theme="0" tint="-0.14999847407452621"/>
        <bgColor indexed="64"/>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style="medium">
        <color auto="1"/>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style="thin">
        <color indexed="64"/>
      </top>
      <bottom style="thin">
        <color indexed="64"/>
      </bottom>
      <diagonal/>
    </border>
  </borders>
  <cellStyleXfs count="20">
    <xf numFmtId="0" fontId="0" fillId="0" borderId="0"/>
    <xf numFmtId="9" fontId="1"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1" fillId="0" borderId="0" applyNumberFormat="0" applyFill="0" applyBorder="0" applyAlignment="0" applyProtection="0"/>
    <xf numFmtId="0" fontId="5" fillId="0" borderId="0"/>
    <xf numFmtId="0" fontId="9" fillId="0" borderId="0"/>
    <xf numFmtId="0" fontId="9" fillId="0" borderId="0"/>
    <xf numFmtId="0" fontId="5" fillId="0" borderId="0"/>
    <xf numFmtId="9" fontId="5"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10"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9" borderId="36" applyNumberFormat="0" applyFont="0" applyAlignment="0" applyProtection="0"/>
    <xf numFmtId="0" fontId="14" fillId="11" borderId="37" applyNumberFormat="0" applyFont="0" applyAlignment="0" applyProtection="0"/>
  </cellStyleXfs>
  <cellXfs count="559">
    <xf numFmtId="0" fontId="0" fillId="0" borderId="0" xfId="0"/>
    <xf numFmtId="0" fontId="0" fillId="0" borderId="0" xfId="0" applyAlignment="1">
      <alignment horizontal="center"/>
    </xf>
    <xf numFmtId="0" fontId="0" fillId="0" borderId="0" xfId="0" applyAlignment="1">
      <alignment wrapText="1"/>
    </xf>
    <xf numFmtId="0" fontId="0" fillId="0" borderId="0" xfId="0" applyFill="1" applyBorder="1" applyAlignment="1">
      <alignment horizontal="center"/>
    </xf>
    <xf numFmtId="0" fontId="0" fillId="0" borderId="0" xfId="0" applyFill="1" applyAlignment="1">
      <alignment horizontal="center"/>
    </xf>
    <xf numFmtId="0" fontId="0" fillId="0" borderId="0" xfId="0" applyFill="1"/>
    <xf numFmtId="0" fontId="0" fillId="0" borderId="0" xfId="0" applyFill="1" applyBorder="1"/>
    <xf numFmtId="0" fontId="0" fillId="0" borderId="0" xfId="0"/>
    <xf numFmtId="0" fontId="2"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xf numFmtId="0" fontId="0" fillId="0" borderId="0" xfId="0" applyFill="1" applyAlignment="1"/>
    <xf numFmtId="0" fontId="0" fillId="0" borderId="0" xfId="0" applyAlignment="1"/>
    <xf numFmtId="0" fontId="2" fillId="0" borderId="30" xfId="0" applyFont="1" applyBorder="1"/>
    <xf numFmtId="0" fontId="0" fillId="0" borderId="30" xfId="0" applyBorder="1"/>
    <xf numFmtId="0" fontId="2" fillId="0" borderId="30" xfId="0" applyFont="1" applyBorder="1" applyAlignment="1">
      <alignment horizontal="center"/>
    </xf>
    <xf numFmtId="0" fontId="0" fillId="0" borderId="30" xfId="0" applyBorder="1" applyAlignment="1">
      <alignment horizontal="center"/>
    </xf>
    <xf numFmtId="17" fontId="0" fillId="0" borderId="30" xfId="0" applyNumberFormat="1" applyBorder="1" applyAlignment="1">
      <alignment horizontal="center"/>
    </xf>
    <xf numFmtId="0" fontId="0" fillId="0" borderId="0" xfId="0" applyAlignment="1">
      <alignment horizontal="center" wrapText="1"/>
    </xf>
    <xf numFmtId="0" fontId="2" fillId="0" borderId="30" xfId="0" applyNumberFormat="1" applyFont="1" applyBorder="1" applyAlignment="1">
      <alignment horizontal="center"/>
    </xf>
    <xf numFmtId="0" fontId="0" fillId="0" borderId="30" xfId="0" applyNumberFormat="1" applyBorder="1" applyAlignment="1">
      <alignment horizontal="center"/>
    </xf>
    <xf numFmtId="0" fontId="0" fillId="0" borderId="0" xfId="0" applyNumberFormat="1" applyAlignment="1">
      <alignment horizontal="center"/>
    </xf>
    <xf numFmtId="0" fontId="0" fillId="0" borderId="0" xfId="0" applyNumberFormat="1" applyAlignment="1">
      <alignment horizontal="center" wrapText="1"/>
    </xf>
    <xf numFmtId="0" fontId="0" fillId="0" borderId="0" xfId="0" applyFont="1" applyAlignment="1">
      <alignment horizontal="center"/>
    </xf>
    <xf numFmtId="0" fontId="0" fillId="0" borderId="30" xfId="0" applyBorder="1" applyAlignment="1"/>
    <xf numFmtId="0" fontId="0" fillId="0" borderId="30" xfId="0" applyBorder="1" applyAlignment="1">
      <alignment wrapText="1"/>
    </xf>
    <xf numFmtId="0" fontId="3" fillId="2" borderId="22" xfId="0" applyFont="1" applyFill="1" applyBorder="1" applyAlignment="1">
      <alignment horizontal="center" vertical="top" wrapText="1"/>
    </xf>
    <xf numFmtId="0" fontId="3" fillId="2" borderId="28" xfId="0" applyFont="1" applyFill="1" applyBorder="1" applyAlignment="1">
      <alignment horizontal="center" vertical="top" wrapText="1"/>
    </xf>
    <xf numFmtId="0" fontId="4" fillId="0" borderId="7" xfId="0" applyFont="1" applyBorder="1" applyAlignment="1">
      <alignment horizontal="center" vertical="top" wrapText="1"/>
    </xf>
    <xf numFmtId="0" fontId="3" fillId="7" borderId="0" xfId="0" applyFont="1" applyFill="1" applyAlignment="1">
      <alignment wrapText="1"/>
    </xf>
    <xf numFmtId="0" fontId="4" fillId="0" borderId="0" xfId="0" applyFont="1"/>
    <xf numFmtId="0" fontId="4" fillId="0" borderId="0" xfId="0" applyFont="1" applyAlignment="1">
      <alignment wrapText="1"/>
    </xf>
    <xf numFmtId="0" fontId="4" fillId="0" borderId="0" xfId="0" applyFont="1" applyAlignment="1">
      <alignment horizontal="center"/>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2" borderId="11"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22" xfId="0" applyFont="1" applyFill="1" applyBorder="1" applyAlignment="1">
      <alignment horizontal="center" vertical="top"/>
    </xf>
    <xf numFmtId="0" fontId="4" fillId="2" borderId="22" xfId="0" applyFont="1" applyFill="1" applyBorder="1" applyAlignment="1">
      <alignment vertical="top"/>
    </xf>
    <xf numFmtId="0" fontId="4" fillId="2" borderId="9"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9" xfId="0" applyFont="1" applyBorder="1" applyAlignment="1">
      <alignment horizontal="center" vertical="top" wrapText="1"/>
    </xf>
    <xf numFmtId="0" fontId="3" fillId="2" borderId="22" xfId="0" applyFont="1" applyFill="1" applyBorder="1" applyAlignment="1">
      <alignment horizontal="center" vertical="center" wrapText="1"/>
    </xf>
    <xf numFmtId="0" fontId="3" fillId="2" borderId="22" xfId="0" applyFont="1" applyFill="1" applyBorder="1" applyAlignment="1">
      <alignment horizontal="center" wrapText="1"/>
    </xf>
    <xf numFmtId="0" fontId="4" fillId="0" borderId="7" xfId="0" applyFont="1" applyBorder="1" applyAlignment="1">
      <alignment horizontal="center" wrapText="1"/>
    </xf>
    <xf numFmtId="0" fontId="3" fillId="7" borderId="0" xfId="0" applyFont="1" applyFill="1"/>
    <xf numFmtId="0" fontId="4" fillId="0" borderId="0" xfId="0" applyFont="1" applyFill="1" applyBorder="1" applyAlignment="1">
      <alignment horizontal="left"/>
    </xf>
    <xf numFmtId="0" fontId="4" fillId="0" borderId="0" xfId="0" applyFont="1" applyFill="1" applyBorder="1" applyAlignment="1">
      <alignment horizontal="center"/>
    </xf>
    <xf numFmtId="0" fontId="3" fillId="2" borderId="22"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8" xfId="0" applyFont="1" applyFill="1" applyBorder="1" applyAlignment="1">
      <alignment horizontal="center"/>
    </xf>
    <xf numFmtId="0" fontId="4" fillId="2" borderId="22" xfId="0" applyFont="1" applyFill="1" applyBorder="1" applyAlignment="1">
      <alignment horizontal="center" wrapText="1"/>
    </xf>
    <xf numFmtId="0" fontId="4" fillId="2" borderId="22" xfId="0" applyFont="1" applyFill="1" applyBorder="1" applyAlignment="1">
      <alignment horizontal="center"/>
    </xf>
    <xf numFmtId="0" fontId="4" fillId="2" borderId="22" xfId="0" applyFont="1" applyFill="1" applyBorder="1"/>
    <xf numFmtId="0" fontId="4" fillId="2" borderId="1" xfId="0" applyFont="1" applyFill="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9" fontId="4" fillId="0" borderId="7" xfId="0" applyNumberFormat="1"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3" borderId="7" xfId="0" applyFont="1" applyFill="1" applyBorder="1" applyAlignment="1">
      <alignment horizont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5" fillId="0" borderId="7" xfId="0" applyFont="1" applyBorder="1" applyAlignment="1">
      <alignment horizontal="center" vertical="center" wrapText="1"/>
    </xf>
    <xf numFmtId="0" fontId="7" fillId="6" borderId="7" xfId="0" applyFont="1" applyFill="1" applyBorder="1" applyAlignment="1">
      <alignment horizontal="center"/>
    </xf>
    <xf numFmtId="0" fontId="6" fillId="0" borderId="7" xfId="0" applyFont="1" applyBorder="1" applyAlignment="1">
      <alignment horizontal="center" wrapText="1"/>
    </xf>
    <xf numFmtId="0" fontId="7" fillId="4" borderId="7" xfId="0" applyFont="1" applyFill="1" applyBorder="1" applyAlignment="1">
      <alignment horizontal="center"/>
    </xf>
    <xf numFmtId="0" fontId="5" fillId="3" borderId="7" xfId="0" applyFont="1" applyFill="1" applyBorder="1" applyAlignment="1">
      <alignment horizontal="center" wrapText="1"/>
    </xf>
    <xf numFmtId="0" fontId="4" fillId="0" borderId="9" xfId="0" applyFont="1" applyBorder="1" applyAlignment="1">
      <alignment horizontal="center"/>
    </xf>
    <xf numFmtId="0" fontId="7" fillId="4" borderId="9" xfId="0" applyFont="1" applyFill="1" applyBorder="1" applyAlignment="1">
      <alignment horizontal="center"/>
    </xf>
    <xf numFmtId="0" fontId="4" fillId="0" borderId="9" xfId="0" applyFont="1" applyBorder="1" applyAlignment="1">
      <alignment horizont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9" fontId="4" fillId="0" borderId="9" xfId="0" applyNumberFormat="1" applyFont="1" applyBorder="1" applyAlignment="1">
      <alignment horizontal="center"/>
    </xf>
    <xf numFmtId="0" fontId="4" fillId="0" borderId="0" xfId="0" applyFont="1" applyAlignment="1"/>
    <xf numFmtId="0" fontId="4" fillId="0" borderId="0" xfId="0" applyFont="1" applyAlignment="1">
      <alignment horizontal="left" wrapText="1"/>
    </xf>
    <xf numFmtId="0" fontId="4" fillId="2" borderId="9" xfId="0" applyFont="1" applyFill="1" applyBorder="1" applyAlignment="1">
      <alignment horizontal="center" wrapText="1"/>
    </xf>
    <xf numFmtId="9" fontId="4" fillId="0" borderId="1" xfId="0" applyNumberFormat="1" applyFont="1" applyBorder="1" applyAlignment="1">
      <alignment horizont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Fill="1" applyBorder="1"/>
    <xf numFmtId="0" fontId="3" fillId="0" borderId="0" xfId="0" applyFont="1" applyFill="1" applyBorder="1" applyAlignment="1">
      <alignment horizontal="center"/>
    </xf>
    <xf numFmtId="0" fontId="4" fillId="0" borderId="0" xfId="0" applyFont="1" applyBorder="1" applyAlignment="1">
      <alignment horizontal="center"/>
    </xf>
    <xf numFmtId="0" fontId="5" fillId="0" borderId="0" xfId="0" applyFont="1" applyAlignment="1">
      <alignment horizontal="center"/>
    </xf>
    <xf numFmtId="0" fontId="4" fillId="0" borderId="0" xfId="0" applyFont="1" applyFill="1" applyBorder="1" applyAlignment="1"/>
    <xf numFmtId="0" fontId="4" fillId="0" borderId="0" xfId="0" applyFont="1" applyFill="1"/>
    <xf numFmtId="0" fontId="4" fillId="0" borderId="0" xfId="0" applyFont="1" applyFill="1" applyAlignment="1">
      <alignment horizontal="center"/>
    </xf>
    <xf numFmtId="0" fontId="4" fillId="7" borderId="7" xfId="0" applyFont="1" applyFill="1" applyBorder="1" applyAlignment="1">
      <alignment horizontal="center" vertical="center"/>
    </xf>
    <xf numFmtId="0" fontId="4" fillId="7" borderId="9" xfId="0" applyFont="1" applyFill="1" applyBorder="1" applyAlignment="1">
      <alignment horizontal="center" vertical="center"/>
    </xf>
    <xf numFmtId="0" fontId="3" fillId="2" borderId="22" xfId="0" applyFont="1" applyFill="1" applyBorder="1" applyAlignment="1">
      <alignment horizontal="center"/>
    </xf>
    <xf numFmtId="0" fontId="6" fillId="0" borderId="9" xfId="0" applyFont="1" applyBorder="1" applyAlignment="1">
      <alignment horizontal="center" vertical="center"/>
    </xf>
    <xf numFmtId="0" fontId="4" fillId="0" borderId="0" xfId="0" applyFont="1" applyBorder="1"/>
    <xf numFmtId="0" fontId="4" fillId="0" borderId="0" xfId="0" applyFont="1" applyFill="1" applyAlignment="1"/>
    <xf numFmtId="10" fontId="4" fillId="0" borderId="9" xfId="0" applyNumberFormat="1" applyFont="1" applyBorder="1" applyAlignment="1">
      <alignment horizont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0" borderId="1" xfId="0" applyFont="1" applyBorder="1" applyAlignment="1">
      <alignment horizontal="center" vertical="center"/>
    </xf>
    <xf numFmtId="0" fontId="7" fillId="4" borderId="1" xfId="0" applyFont="1" applyFill="1" applyBorder="1" applyAlignment="1">
      <alignment horizontal="center" vertical="center"/>
    </xf>
    <xf numFmtId="0" fontId="4" fillId="3" borderId="7" xfId="0" applyFont="1" applyFill="1" applyBorder="1" applyAlignment="1">
      <alignment horizontal="center" wrapText="1"/>
    </xf>
    <xf numFmtId="0" fontId="4" fillId="3" borderId="9" xfId="0" applyFont="1" applyFill="1" applyBorder="1" applyAlignment="1">
      <alignment horizontal="center" wrapText="1"/>
    </xf>
    <xf numFmtId="9" fontId="4" fillId="0" borderId="1" xfId="0" applyNumberFormat="1" applyFont="1" applyBorder="1" applyAlignment="1">
      <alignment horizontal="center" vertical="center" wrapText="1"/>
    </xf>
    <xf numFmtId="9" fontId="4"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0" fillId="0" borderId="0" xfId="0"/>
    <xf numFmtId="0" fontId="0" fillId="0" borderId="0" xfId="0" applyFill="1" applyBorder="1" applyAlignment="1">
      <alignment horizontal="center"/>
    </xf>
    <xf numFmtId="0" fontId="0" fillId="0" borderId="0" xfId="0" applyFill="1"/>
    <xf numFmtId="0" fontId="2" fillId="0" borderId="0" xfId="0" applyFont="1" applyFill="1" applyBorder="1" applyAlignment="1">
      <alignment horizontal="center"/>
    </xf>
    <xf numFmtId="0" fontId="4" fillId="0" borderId="0" xfId="0" applyFont="1"/>
    <xf numFmtId="0" fontId="3" fillId="2" borderId="22" xfId="0" applyFont="1" applyFill="1" applyBorder="1" applyAlignment="1">
      <alignment horizontal="center" vertical="center" wrapText="1"/>
    </xf>
    <xf numFmtId="0" fontId="4" fillId="0" borderId="0" xfId="0" applyFont="1" applyFill="1" applyBorder="1" applyAlignment="1">
      <alignment horizontal="center"/>
    </xf>
    <xf numFmtId="0" fontId="3" fillId="2" borderId="1" xfId="0" applyFont="1" applyFill="1" applyBorder="1" applyAlignment="1">
      <alignment horizontal="center" vertical="center" wrapText="1"/>
    </xf>
    <xf numFmtId="0" fontId="3" fillId="0" borderId="0" xfId="0" applyFont="1" applyFill="1" applyBorder="1" applyAlignment="1">
      <alignment horizontal="center"/>
    </xf>
    <xf numFmtId="0" fontId="3" fillId="3" borderId="7" xfId="0" applyFont="1" applyFill="1" applyBorder="1" applyAlignment="1">
      <alignment horizontal="center" wrapText="1"/>
    </xf>
    <xf numFmtId="0" fontId="4" fillId="0" borderId="0" xfId="0" applyFont="1" applyAlignment="1">
      <alignment horizontal="center" wrapText="1"/>
    </xf>
    <xf numFmtId="0" fontId="4" fillId="2" borderId="2" xfId="0" applyFont="1" applyFill="1" applyBorder="1" applyAlignment="1">
      <alignment horizontal="center"/>
    </xf>
    <xf numFmtId="0" fontId="4" fillId="0" borderId="21" xfId="0" applyFont="1" applyBorder="1" applyAlignment="1">
      <alignment horizontal="center"/>
    </xf>
    <xf numFmtId="0" fontId="4" fillId="0" borderId="5" xfId="0" applyFont="1" applyBorder="1" applyAlignment="1">
      <alignment horizontal="center"/>
    </xf>
    <xf numFmtId="0" fontId="4" fillId="2" borderId="1" xfId="0" applyFont="1" applyFill="1" applyBorder="1" applyAlignment="1">
      <alignment horizontal="center" wrapText="1"/>
    </xf>
    <xf numFmtId="0" fontId="4" fillId="2" borderId="22"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0" fillId="2" borderId="22" xfId="0" applyFill="1" applyBorder="1" applyAlignment="1">
      <alignment horizontal="center"/>
    </xf>
    <xf numFmtId="9" fontId="4" fillId="0" borderId="7" xfId="0" applyNumberFormat="1" applyFont="1" applyBorder="1" applyAlignment="1">
      <alignment horizontal="center" vertical="center"/>
    </xf>
    <xf numFmtId="0" fontId="4" fillId="0" borderId="35" xfId="0" applyFont="1" applyBorder="1" applyAlignment="1">
      <alignment horizontal="center" vertical="center"/>
    </xf>
    <xf numFmtId="9" fontId="4" fillId="0" borderId="9" xfId="0" applyNumberFormat="1" applyFont="1" applyBorder="1" applyAlignment="1">
      <alignment horizontal="center" vertical="center"/>
    </xf>
    <xf numFmtId="10" fontId="4" fillId="0" borderId="9"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7" xfId="1" applyNumberFormat="1" applyFont="1" applyBorder="1" applyAlignment="1">
      <alignment horizontal="center" vertical="top"/>
    </xf>
    <xf numFmtId="164" fontId="4" fillId="0" borderId="9" xfId="1" applyNumberFormat="1" applyFont="1" applyBorder="1" applyAlignment="1">
      <alignment horizontal="center" vertical="top"/>
    </xf>
    <xf numFmtId="0" fontId="4" fillId="0" borderId="11" xfId="0" applyFont="1" applyBorder="1" applyAlignment="1">
      <alignment horizontal="center" vertical="center"/>
    </xf>
    <xf numFmtId="0" fontId="3" fillId="0" borderId="18" xfId="0" applyFont="1" applyBorder="1" applyAlignment="1">
      <alignment horizontal="center" vertical="center"/>
    </xf>
    <xf numFmtId="0" fontId="4" fillId="0" borderId="18" xfId="0" applyFont="1" applyBorder="1" applyAlignment="1">
      <alignment horizontal="center" vertical="center"/>
    </xf>
    <xf numFmtId="0" fontId="3" fillId="4" borderId="1" xfId="0" applyFont="1" applyFill="1" applyBorder="1" applyAlignment="1">
      <alignment horizontal="center" vertical="center"/>
    </xf>
    <xf numFmtId="164" fontId="4" fillId="0" borderId="7" xfId="1"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4" fillId="0" borderId="19" xfId="0" applyFont="1" applyBorder="1" applyAlignment="1">
      <alignment horizontal="center" vertical="center"/>
    </xf>
    <xf numFmtId="0" fontId="3" fillId="3" borderId="7" xfId="0" applyFont="1" applyFill="1" applyBorder="1" applyAlignment="1">
      <alignment horizontal="center" vertical="center"/>
    </xf>
    <xf numFmtId="0" fontId="3" fillId="6" borderId="7" xfId="0" applyFont="1" applyFill="1" applyBorder="1" applyAlignment="1">
      <alignment horizontal="center" vertical="center"/>
    </xf>
    <xf numFmtId="0" fontId="3" fillId="4" borderId="7" xfId="0" applyFont="1" applyFill="1" applyBorder="1" applyAlignment="1">
      <alignment horizontal="center" vertical="center"/>
    </xf>
    <xf numFmtId="0" fontId="5" fillId="0" borderId="7" xfId="0" applyFont="1" applyFill="1" applyBorder="1" applyAlignment="1">
      <alignment horizontal="center" vertical="center" wrapText="1"/>
    </xf>
    <xf numFmtId="10" fontId="4" fillId="0" borderId="19" xfId="0" applyNumberFormat="1" applyFont="1" applyBorder="1" applyAlignment="1">
      <alignment horizontal="center" vertical="center"/>
    </xf>
    <xf numFmtId="0" fontId="4" fillId="0" borderId="13"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4" fillId="0" borderId="20" xfId="0" applyFont="1" applyBorder="1" applyAlignment="1">
      <alignment horizontal="center" vertical="center"/>
    </xf>
    <xf numFmtId="0" fontId="3" fillId="4" borderId="9" xfId="0" applyFont="1" applyFill="1" applyBorder="1" applyAlignment="1">
      <alignment horizontal="center" vertical="center"/>
    </xf>
    <xf numFmtId="164" fontId="4" fillId="0" borderId="9" xfId="1" applyNumberFormat="1" applyFont="1" applyBorder="1" applyAlignment="1">
      <alignment horizontal="center" vertical="center"/>
    </xf>
    <xf numFmtId="0" fontId="5" fillId="0" borderId="7" xfId="0" applyFont="1" applyFill="1" applyBorder="1" applyAlignment="1">
      <alignment horizontal="center" vertical="center"/>
    </xf>
    <xf numFmtId="10" fontId="4" fillId="0" borderId="1" xfId="0" applyNumberFormat="1" applyFont="1" applyBorder="1" applyAlignment="1">
      <alignment horizontal="center" vertical="center"/>
    </xf>
    <xf numFmtId="0" fontId="4" fillId="0" borderId="2" xfId="0" applyFont="1" applyBorder="1" applyAlignment="1">
      <alignment horizontal="center" vertical="center"/>
    </xf>
    <xf numFmtId="10" fontId="4" fillId="0" borderId="7" xfId="0" applyNumberFormat="1" applyFont="1" applyBorder="1" applyAlignment="1">
      <alignment horizontal="center" vertical="center"/>
    </xf>
    <xf numFmtId="10" fontId="4" fillId="0" borderId="7" xfId="0" applyNumberFormat="1" applyFont="1" applyBorder="1" applyAlignment="1">
      <alignment horizontal="center"/>
    </xf>
    <xf numFmtId="0" fontId="5" fillId="0" borderId="5" xfId="0" applyFont="1" applyFill="1" applyBorder="1" applyAlignment="1">
      <alignment horizontal="center" vertical="center"/>
    </xf>
    <xf numFmtId="9" fontId="4" fillId="0" borderId="1" xfId="0" applyNumberFormat="1" applyFont="1" applyBorder="1" applyAlignment="1">
      <alignment horizontal="center" vertical="center"/>
    </xf>
    <xf numFmtId="0" fontId="5" fillId="0" borderId="5" xfId="0" applyFont="1" applyBorder="1" applyAlignment="1">
      <alignment horizontal="center" vertical="center"/>
    </xf>
    <xf numFmtId="0" fontId="3" fillId="5" borderId="7" xfId="0" applyFont="1" applyFill="1" applyBorder="1" applyAlignment="1">
      <alignment horizontal="center" vertical="center"/>
    </xf>
    <xf numFmtId="0" fontId="5" fillId="7" borderId="5" xfId="0" applyFont="1" applyFill="1" applyBorder="1" applyAlignment="1">
      <alignment horizontal="center" vertical="center"/>
    </xf>
    <xf numFmtId="0" fontId="4" fillId="0" borderId="7" xfId="0" applyFont="1" applyFill="1" applyBorder="1" applyAlignment="1">
      <alignment horizontal="center" vertical="center" wrapText="1"/>
    </xf>
    <xf numFmtId="0" fontId="5" fillId="7" borderId="21" xfId="0" applyFont="1" applyFill="1" applyBorder="1" applyAlignment="1">
      <alignment horizontal="center" vertical="center"/>
    </xf>
    <xf numFmtId="0" fontId="3" fillId="6" borderId="9" xfId="0" applyFont="1" applyFill="1" applyBorder="1" applyAlignment="1">
      <alignment horizontal="center" vertical="center"/>
    </xf>
    <xf numFmtId="10" fontId="4" fillId="0" borderId="1" xfId="0" applyNumberFormat="1" applyFont="1" applyBorder="1" applyAlignment="1">
      <alignment horizontal="center"/>
    </xf>
    <xf numFmtId="0" fontId="4" fillId="0" borderId="2" xfId="0" applyFont="1" applyBorder="1" applyAlignment="1">
      <alignment horizontal="center"/>
    </xf>
    <xf numFmtId="0" fontId="5" fillId="0" borderId="2" xfId="0" applyFont="1" applyFill="1" applyBorder="1" applyAlignment="1">
      <alignment horizontal="center"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xf>
    <xf numFmtId="0" fontId="3" fillId="3"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5" fillId="0" borderId="12" xfId="0" applyFont="1" applyFill="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xf>
    <xf numFmtId="0" fontId="5" fillId="0" borderId="10" xfId="0" applyFont="1" applyFill="1" applyBorder="1" applyAlignment="1">
      <alignment horizontal="center" vertical="center"/>
    </xf>
    <xf numFmtId="0" fontId="3" fillId="0" borderId="31"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3" fillId="0" borderId="1" xfId="0" applyFont="1" applyFill="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3" fillId="0" borderId="7" xfId="0" applyFont="1" applyFill="1" applyBorder="1" applyAlignment="1">
      <alignment horizontal="center" vertical="center"/>
    </xf>
    <xf numFmtId="0" fontId="5" fillId="0" borderId="0" xfId="0" applyFont="1" applyBorder="1" applyAlignment="1">
      <alignment horizontal="center" vertical="center"/>
    </xf>
    <xf numFmtId="0" fontId="8" fillId="4" borderId="7" xfId="0" applyFont="1" applyFill="1" applyBorder="1" applyAlignment="1">
      <alignment horizontal="center" vertical="center"/>
    </xf>
    <xf numFmtId="0" fontId="8" fillId="0" borderId="7" xfId="0" applyFont="1" applyFill="1" applyBorder="1" applyAlignment="1">
      <alignment horizontal="center" vertical="center"/>
    </xf>
    <xf numFmtId="0" fontId="3" fillId="0" borderId="1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3" fillId="3" borderId="9"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32" xfId="0" applyFont="1" applyBorder="1" applyAlignment="1">
      <alignment horizontal="center" vertical="center"/>
    </xf>
    <xf numFmtId="0" fontId="4" fillId="3" borderId="1" xfId="0" applyFont="1" applyFill="1" applyBorder="1" applyAlignment="1">
      <alignment horizontal="center" vertical="center"/>
    </xf>
    <xf numFmtId="0" fontId="4" fillId="5" borderId="7" xfId="0" applyFont="1" applyFill="1" applyBorder="1" applyAlignment="1">
      <alignment horizontal="center" vertical="center"/>
    </xf>
    <xf numFmtId="0" fontId="4" fillId="4" borderId="7" xfId="0" applyFont="1" applyFill="1" applyBorder="1" applyAlignment="1">
      <alignment horizontal="center" vertical="center"/>
    </xf>
    <xf numFmtId="0" fontId="4" fillId="3" borderId="7"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4" xfId="0" applyFont="1" applyBorder="1" applyAlignment="1">
      <alignment horizontal="center" vertical="center"/>
    </xf>
    <xf numFmtId="0" fontId="4" fillId="0" borderId="33" xfId="0" applyFont="1" applyBorder="1" applyAlignment="1">
      <alignment horizontal="center" vertical="center"/>
    </xf>
    <xf numFmtId="0" fontId="4" fillId="3"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4" fillId="6" borderId="7" xfId="0" applyFont="1" applyFill="1" applyBorder="1" applyAlignment="1">
      <alignment horizontal="center" vertical="center"/>
    </xf>
    <xf numFmtId="0" fontId="4" fillId="4" borderId="9" xfId="0" applyFont="1" applyFill="1" applyBorder="1" applyAlignment="1">
      <alignment horizontal="center" vertical="center"/>
    </xf>
    <xf numFmtId="0" fontId="0" fillId="0" borderId="0" xfId="0" applyAlignment="1">
      <alignment horizontal="center" vertical="center" wrapText="1"/>
    </xf>
    <xf numFmtId="0" fontId="4" fillId="3" borderId="18" xfId="0" applyFont="1" applyFill="1" applyBorder="1" applyAlignment="1">
      <alignment horizontal="center" vertical="center"/>
    </xf>
    <xf numFmtId="0" fontId="4" fillId="0" borderId="34" xfId="0" applyFont="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6" fillId="0" borderId="9" xfId="0" applyFont="1" applyBorder="1" applyAlignment="1">
      <alignment horizontal="center" vertical="center" wrapText="1"/>
    </xf>
    <xf numFmtId="0" fontId="5" fillId="0" borderId="9" xfId="0" applyFont="1" applyFill="1" applyBorder="1" applyAlignment="1">
      <alignment horizontal="center" vertical="center"/>
    </xf>
    <xf numFmtId="2" fontId="4" fillId="10" borderId="7" xfId="2" applyNumberFormat="1" applyFont="1" applyFill="1" applyBorder="1" applyAlignment="1">
      <alignment horizontal="center" vertical="center"/>
    </xf>
    <xf numFmtId="0" fontId="4" fillId="8" borderId="7" xfId="0" applyFont="1" applyFill="1" applyBorder="1" applyAlignment="1">
      <alignment horizontal="center" vertical="center"/>
    </xf>
    <xf numFmtId="0" fontId="4" fillId="8" borderId="9" xfId="0" applyFont="1" applyFill="1" applyBorder="1" applyAlignment="1">
      <alignment horizontal="center" vertical="center"/>
    </xf>
    <xf numFmtId="0" fontId="4" fillId="2" borderId="1" xfId="0" applyFont="1" applyFill="1" applyBorder="1"/>
    <xf numFmtId="0" fontId="4" fillId="2" borderId="26" xfId="0" applyFont="1" applyFill="1" applyBorder="1" applyAlignment="1">
      <alignment horizontal="center" vertical="top"/>
    </xf>
    <xf numFmtId="0" fontId="0" fillId="0" borderId="7" xfId="0" applyBorder="1" applyAlignment="1">
      <alignment horizontal="center" vertical="center"/>
    </xf>
    <xf numFmtId="0" fontId="0" fillId="0" borderId="9" xfId="0" applyBorder="1" applyAlignment="1">
      <alignment horizontal="center" vertical="center"/>
    </xf>
    <xf numFmtId="0" fontId="4" fillId="2" borderId="26" xfId="0" applyFont="1" applyFill="1" applyBorder="1" applyAlignment="1">
      <alignment horizontal="center"/>
    </xf>
    <xf numFmtId="0" fontId="4" fillId="0" borderId="22" xfId="0" applyFont="1" applyBorder="1" applyAlignment="1">
      <alignment horizontal="center" vertical="center"/>
    </xf>
    <xf numFmtId="0" fontId="0" fillId="0" borderId="7" xfId="0" applyBorder="1" applyAlignment="1">
      <alignment horizontal="center"/>
    </xf>
    <xf numFmtId="0" fontId="0" fillId="0" borderId="9" xfId="0" applyBorder="1" applyAlignment="1">
      <alignment horizontal="center"/>
    </xf>
    <xf numFmtId="0" fontId="4" fillId="0" borderId="0" xfId="0" applyFont="1" applyFill="1" applyBorder="1" applyAlignment="1">
      <alignment horizontal="left"/>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0" fillId="0" borderId="5" xfId="0" applyBorder="1" applyAlignment="1">
      <alignment horizontal="center"/>
    </xf>
    <xf numFmtId="10" fontId="4" fillId="0" borderId="0" xfId="1" applyNumberFormat="1" applyFont="1" applyFill="1" applyBorder="1" applyAlignment="1">
      <alignment horizontal="center"/>
    </xf>
    <xf numFmtId="10" fontId="3" fillId="0" borderId="1" xfId="1"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9" xfId="1" applyNumberFormat="1" applyFont="1" applyBorder="1" applyAlignment="1">
      <alignment horizontal="center" vertical="center"/>
    </xf>
    <xf numFmtId="10" fontId="3" fillId="0" borderId="20"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35" xfId="1" applyNumberFormat="1" applyFont="1" applyBorder="1" applyAlignment="1">
      <alignment horizontal="center" vertical="center"/>
    </xf>
    <xf numFmtId="10" fontId="3" fillId="0" borderId="31" xfId="1" applyNumberFormat="1" applyFont="1" applyBorder="1" applyAlignment="1">
      <alignment horizontal="center" vertical="center"/>
    </xf>
    <xf numFmtId="10" fontId="3" fillId="0" borderId="4" xfId="1" applyNumberFormat="1" applyFont="1" applyBorder="1" applyAlignment="1">
      <alignment horizontal="center" vertical="center"/>
    </xf>
    <xf numFmtId="10" fontId="3" fillId="0" borderId="15" xfId="1" applyNumberFormat="1" applyFont="1" applyBorder="1" applyAlignment="1">
      <alignment horizontal="center" vertical="center"/>
    </xf>
    <xf numFmtId="10" fontId="3" fillId="0" borderId="32" xfId="1" applyNumberFormat="1" applyFont="1" applyBorder="1" applyAlignment="1">
      <alignment horizontal="center" vertical="center"/>
    </xf>
    <xf numFmtId="10" fontId="3" fillId="0" borderId="33"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34" xfId="1" applyNumberFormat="1" applyFont="1" applyBorder="1" applyAlignment="1">
      <alignment horizontal="center" vertical="center"/>
    </xf>
    <xf numFmtId="0" fontId="0" fillId="0" borderId="40" xfId="0" applyFont="1" applyFill="1" applyBorder="1"/>
    <xf numFmtId="0" fontId="0" fillId="0" borderId="35" xfId="0" applyFont="1" applyFill="1" applyBorder="1"/>
    <xf numFmtId="0" fontId="0" fillId="0" borderId="39" xfId="0" applyFont="1" applyFill="1" applyBorder="1"/>
    <xf numFmtId="0" fontId="0" fillId="0" borderId="38" xfId="0" applyFont="1" applyFill="1" applyBorder="1"/>
    <xf numFmtId="0" fontId="0" fillId="10" borderId="0" xfId="0" applyFill="1"/>
    <xf numFmtId="0" fontId="3" fillId="2" borderId="7" xfId="0" applyFont="1" applyFill="1" applyBorder="1" applyAlignment="1">
      <alignment horizontal="left" vertical="center" wrapText="1"/>
    </xf>
    <xf numFmtId="0" fontId="3" fillId="2" borderId="1" xfId="0" applyFont="1" applyFill="1" applyBorder="1" applyAlignment="1">
      <alignment horizontal="center" wrapText="1"/>
    </xf>
    <xf numFmtId="0" fontId="3" fillId="0" borderId="41" xfId="0" applyFont="1" applyBorder="1" applyAlignment="1">
      <alignment horizontal="center" vertical="center"/>
    </xf>
    <xf numFmtId="10" fontId="3" fillId="0" borderId="41" xfId="1" applyNumberFormat="1" applyFont="1" applyBorder="1" applyAlignment="1">
      <alignment horizontal="center" vertical="center"/>
    </xf>
    <xf numFmtId="0" fontId="4" fillId="0" borderId="41" xfId="0" applyFont="1" applyBorder="1" applyAlignment="1">
      <alignment horizontal="center" vertical="center"/>
    </xf>
    <xf numFmtId="0" fontId="7" fillId="4" borderId="41" xfId="0" applyFont="1" applyFill="1" applyBorder="1" applyAlignment="1">
      <alignment horizontal="center" vertical="center"/>
    </xf>
    <xf numFmtId="0" fontId="4" fillId="0" borderId="41" xfId="0" applyFont="1" applyFill="1" applyBorder="1" applyAlignment="1">
      <alignment horizontal="center" vertical="center" wrapText="1"/>
    </xf>
    <xf numFmtId="9" fontId="4" fillId="0" borderId="41" xfId="0" applyNumberFormat="1" applyFont="1" applyBorder="1" applyAlignment="1">
      <alignment horizontal="center"/>
    </xf>
    <xf numFmtId="0" fontId="4" fillId="0" borderId="41" xfId="0" applyFont="1" applyBorder="1" applyAlignment="1">
      <alignment horizontal="center" vertical="top" wrapText="1"/>
    </xf>
    <xf numFmtId="0" fontId="5" fillId="0" borderId="41" xfId="0" applyFont="1" applyBorder="1" applyAlignment="1">
      <alignment horizontal="center" vertical="center"/>
    </xf>
    <xf numFmtId="0" fontId="5" fillId="0" borderId="41" xfId="0" applyFont="1" applyBorder="1" applyAlignment="1">
      <alignment horizontal="center" vertical="center" wrapText="1"/>
    </xf>
    <xf numFmtId="0" fontId="4" fillId="0" borderId="41" xfId="0" applyFont="1" applyBorder="1" applyAlignment="1">
      <alignment horizontal="center" vertical="center" wrapText="1"/>
    </xf>
    <xf numFmtId="9" fontId="4" fillId="0" borderId="41" xfId="0" applyNumberFormat="1" applyFont="1" applyBorder="1" applyAlignment="1">
      <alignment horizontal="center" vertical="center"/>
    </xf>
    <xf numFmtId="0" fontId="4" fillId="0" borderId="42" xfId="0" applyFont="1" applyBorder="1" applyAlignment="1">
      <alignment horizontal="center" vertical="center"/>
    </xf>
    <xf numFmtId="164" fontId="4" fillId="0" borderId="41" xfId="1" applyNumberFormat="1" applyFont="1" applyBorder="1" applyAlignment="1">
      <alignment horizontal="center" vertical="center"/>
    </xf>
    <xf numFmtId="10" fontId="4" fillId="0" borderId="41" xfId="0" applyNumberFormat="1" applyFont="1" applyBorder="1" applyAlignment="1">
      <alignment horizontal="center" vertical="center"/>
    </xf>
    <xf numFmtId="0" fontId="4" fillId="3" borderId="41" xfId="0" applyFont="1" applyFill="1" applyBorder="1" applyAlignment="1">
      <alignment horizontal="center" vertical="center"/>
    </xf>
    <xf numFmtId="2" fontId="4" fillId="10" borderId="41" xfId="2" applyNumberFormat="1" applyFont="1" applyFill="1" applyBorder="1" applyAlignment="1">
      <alignment horizontal="center" vertical="center"/>
    </xf>
    <xf numFmtId="0" fontId="3" fillId="0" borderId="43" xfId="0" applyFont="1" applyBorder="1" applyAlignment="1">
      <alignment horizontal="center" vertical="center"/>
    </xf>
    <xf numFmtId="10" fontId="3" fillId="0" borderId="43" xfId="1" applyNumberFormat="1" applyFont="1" applyBorder="1" applyAlignment="1">
      <alignment horizontal="center" vertical="center"/>
    </xf>
    <xf numFmtId="0" fontId="4" fillId="0" borderId="43" xfId="0" applyFont="1" applyBorder="1" applyAlignment="1">
      <alignment horizontal="center" vertical="center"/>
    </xf>
    <xf numFmtId="0" fontId="7" fillId="4" borderId="43" xfId="0" applyFont="1" applyFill="1" applyBorder="1" applyAlignment="1">
      <alignment horizontal="center" vertical="center"/>
    </xf>
    <xf numFmtId="0" fontId="4" fillId="0" borderId="43" xfId="0" applyFont="1" applyFill="1" applyBorder="1" applyAlignment="1">
      <alignment horizontal="center" vertical="center" wrapText="1"/>
    </xf>
    <xf numFmtId="9" fontId="4" fillId="0" borderId="43" xfId="0" applyNumberFormat="1" applyFont="1" applyBorder="1" applyAlignment="1">
      <alignment horizontal="center"/>
    </xf>
    <xf numFmtId="0" fontId="4" fillId="0" borderId="43" xfId="0" applyFont="1" applyBorder="1" applyAlignment="1">
      <alignment horizontal="center" vertical="top" wrapText="1"/>
    </xf>
    <xf numFmtId="0" fontId="5" fillId="0" borderId="43" xfId="0" applyFont="1" applyBorder="1" applyAlignment="1">
      <alignment horizontal="center" vertical="center"/>
    </xf>
    <xf numFmtId="0" fontId="5" fillId="0" borderId="43" xfId="0" applyFont="1" applyBorder="1" applyAlignment="1">
      <alignment horizontal="center" vertical="center" wrapText="1"/>
    </xf>
    <xf numFmtId="0" fontId="4" fillId="0" borderId="43" xfId="0" applyFont="1" applyBorder="1" applyAlignment="1">
      <alignment horizontal="center" vertical="center" wrapText="1"/>
    </xf>
    <xf numFmtId="9" fontId="4" fillId="0" borderId="43" xfId="0" applyNumberFormat="1" applyFont="1" applyBorder="1" applyAlignment="1">
      <alignment horizontal="center" vertical="center"/>
    </xf>
    <xf numFmtId="0" fontId="4" fillId="0" borderId="44" xfId="0" applyFont="1" applyBorder="1" applyAlignment="1">
      <alignment horizontal="center" vertical="center"/>
    </xf>
    <xf numFmtId="164" fontId="4" fillId="0" borderId="43" xfId="1" applyNumberFormat="1" applyFont="1" applyBorder="1" applyAlignment="1">
      <alignment horizontal="center" vertical="center"/>
    </xf>
    <xf numFmtId="10" fontId="4" fillId="0" borderId="43" xfId="0" applyNumberFormat="1" applyFont="1" applyBorder="1" applyAlignment="1">
      <alignment horizontal="center" vertical="center"/>
    </xf>
    <xf numFmtId="0" fontId="4" fillId="3" borderId="43" xfId="0" applyFont="1" applyFill="1" applyBorder="1" applyAlignment="1">
      <alignment horizontal="center" vertical="center"/>
    </xf>
    <xf numFmtId="2" fontId="4" fillId="10" borderId="43" xfId="2" applyNumberFormat="1" applyFont="1" applyFill="1" applyBorder="1" applyAlignment="1">
      <alignment horizontal="center" vertical="center"/>
    </xf>
    <xf numFmtId="0" fontId="3" fillId="0" borderId="45" xfId="0" applyFont="1" applyBorder="1" applyAlignment="1">
      <alignment horizontal="center" vertical="center"/>
    </xf>
    <xf numFmtId="10" fontId="3" fillId="0" borderId="45" xfId="1" applyNumberFormat="1" applyFont="1" applyBorder="1" applyAlignment="1">
      <alignment horizontal="center" vertical="center"/>
    </xf>
    <xf numFmtId="0" fontId="4" fillId="0" borderId="45" xfId="0" applyFont="1" applyBorder="1" applyAlignment="1">
      <alignment horizontal="center" vertical="center"/>
    </xf>
    <xf numFmtId="0" fontId="7" fillId="4" borderId="45" xfId="0" applyFont="1" applyFill="1" applyBorder="1" applyAlignment="1">
      <alignment horizontal="center" vertical="center"/>
    </xf>
    <xf numFmtId="0" fontId="4" fillId="0" borderId="45" xfId="0" applyFont="1" applyFill="1" applyBorder="1" applyAlignment="1">
      <alignment horizontal="center" vertical="center" wrapText="1"/>
    </xf>
    <xf numFmtId="9" fontId="4" fillId="0" borderId="45" xfId="0" applyNumberFormat="1" applyFont="1" applyBorder="1" applyAlignment="1">
      <alignment horizontal="center"/>
    </xf>
    <xf numFmtId="0" fontId="4" fillId="0" borderId="45" xfId="0" applyFont="1" applyBorder="1" applyAlignment="1">
      <alignment horizontal="center" vertical="top" wrapText="1"/>
    </xf>
    <xf numFmtId="0" fontId="5" fillId="0" borderId="45" xfId="0" applyFont="1" applyBorder="1" applyAlignment="1">
      <alignment horizontal="center" vertical="center"/>
    </xf>
    <xf numFmtId="0" fontId="5" fillId="0" borderId="45" xfId="0" applyFont="1" applyBorder="1" applyAlignment="1">
      <alignment horizontal="center" vertical="center" wrapText="1"/>
    </xf>
    <xf numFmtId="0" fontId="4" fillId="0" borderId="45" xfId="0" applyFont="1" applyBorder="1" applyAlignment="1">
      <alignment horizontal="center" vertical="center" wrapText="1"/>
    </xf>
    <xf numFmtId="9" fontId="4" fillId="0" borderId="45" xfId="0" applyNumberFormat="1" applyFont="1" applyBorder="1" applyAlignment="1">
      <alignment horizontal="center" vertical="center"/>
    </xf>
    <xf numFmtId="0" fontId="4" fillId="0" borderId="46" xfId="0" applyFont="1" applyBorder="1" applyAlignment="1">
      <alignment horizontal="center" vertical="center"/>
    </xf>
    <xf numFmtId="164" fontId="4" fillId="0" borderId="45" xfId="1" applyNumberFormat="1" applyFont="1" applyBorder="1" applyAlignment="1">
      <alignment horizontal="center" vertical="center"/>
    </xf>
    <xf numFmtId="10" fontId="4" fillId="0" borderId="45" xfId="0" applyNumberFormat="1" applyFont="1" applyBorder="1" applyAlignment="1">
      <alignment horizontal="center" vertical="center"/>
    </xf>
    <xf numFmtId="0" fontId="4" fillId="3" borderId="45" xfId="0" applyFont="1" applyFill="1" applyBorder="1" applyAlignment="1">
      <alignment horizontal="center" vertical="center"/>
    </xf>
    <xf numFmtId="2" fontId="4" fillId="10" borderId="45" xfId="2" applyNumberFormat="1" applyFont="1" applyFill="1" applyBorder="1" applyAlignment="1">
      <alignment horizontal="center" vertical="center"/>
    </xf>
    <xf numFmtId="0" fontId="4" fillId="2" borderId="2" xfId="0" applyFont="1" applyFill="1" applyBorder="1" applyAlignment="1">
      <alignment horizontal="center" wrapText="1"/>
    </xf>
    <xf numFmtId="0" fontId="4" fillId="2" borderId="7" xfId="0" applyFont="1" applyFill="1" applyBorder="1" applyAlignment="1">
      <alignment horizontal="center" wrapText="1"/>
    </xf>
    <xf numFmtId="0" fontId="4" fillId="4" borderId="7" xfId="0" applyFont="1" applyFill="1" applyBorder="1" applyAlignment="1">
      <alignment horizontal="center" vertical="top" wrapText="1"/>
    </xf>
    <xf numFmtId="0" fontId="4" fillId="4" borderId="7" xfId="0" applyFont="1" applyFill="1" applyBorder="1" applyAlignment="1">
      <alignment horizontal="center" wrapText="1"/>
    </xf>
    <xf numFmtId="0" fontId="4" fillId="5" borderId="43" xfId="0" applyFont="1" applyFill="1" applyBorder="1" applyAlignment="1">
      <alignment horizontal="center" vertical="center"/>
    </xf>
    <xf numFmtId="0" fontId="4" fillId="4" borderId="9" xfId="0" applyFont="1" applyFill="1" applyBorder="1" applyAlignment="1">
      <alignment horizontal="center" wrapText="1"/>
    </xf>
    <xf numFmtId="0" fontId="4" fillId="5" borderId="7" xfId="0" applyFont="1" applyFill="1" applyBorder="1" applyAlignment="1">
      <alignment horizontal="center" wrapText="1"/>
    </xf>
    <xf numFmtId="0" fontId="0" fillId="3" borderId="35" xfId="0" applyFill="1" applyBorder="1"/>
    <xf numFmtId="0" fontId="3" fillId="2" borderId="27"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3" fillId="2" borderId="28" xfId="0" applyFont="1" applyFill="1" applyBorder="1" applyAlignment="1">
      <alignment horizontal="center" vertical="center"/>
    </xf>
    <xf numFmtId="2" fontId="3" fillId="0" borderId="7" xfId="0" applyNumberFormat="1" applyFont="1" applyBorder="1" applyAlignment="1">
      <alignment horizontal="center" vertical="center"/>
    </xf>
    <xf numFmtId="2" fontId="3" fillId="0" borderId="9" xfId="0" applyNumberFormat="1" applyFont="1" applyBorder="1" applyAlignment="1">
      <alignment horizontal="center" vertical="center"/>
    </xf>
    <xf numFmtId="0" fontId="3" fillId="2" borderId="29" xfId="0" applyFont="1" applyFill="1" applyBorder="1" applyAlignment="1">
      <alignment horizontal="center" vertical="center" wrapText="1"/>
    </xf>
    <xf numFmtId="0" fontId="0" fillId="0" borderId="0" xfId="0" applyFont="1" applyAlignment="1">
      <alignment horizontal="center" vertical="center"/>
    </xf>
    <xf numFmtId="2" fontId="3" fillId="0" borderId="1" xfId="0" applyNumberFormat="1" applyFont="1" applyBorder="1" applyAlignment="1">
      <alignment horizontal="center" vertical="center"/>
    </xf>
    <xf numFmtId="2" fontId="3" fillId="0" borderId="0" xfId="0" applyNumberFormat="1" applyFont="1" applyBorder="1" applyAlignment="1">
      <alignment horizontal="center" vertical="center"/>
    </xf>
    <xf numFmtId="0" fontId="3" fillId="0" borderId="16" xfId="0" applyFont="1" applyBorder="1" applyAlignment="1">
      <alignment horizontal="center" vertical="center"/>
    </xf>
    <xf numFmtId="0" fontId="4" fillId="0" borderId="32" xfId="0" applyFont="1" applyBorder="1" applyAlignment="1">
      <alignment horizontal="center" vertical="center" wrapText="1"/>
    </xf>
    <xf numFmtId="2" fontId="3"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0" fillId="2" borderId="1" xfId="0" applyFill="1" applyBorder="1" applyAlignment="1">
      <alignment horizontal="center"/>
    </xf>
    <xf numFmtId="164" fontId="4" fillId="0" borderId="1" xfId="1" applyNumberFormat="1" applyFont="1" applyBorder="1" applyAlignment="1">
      <alignment horizontal="center" vertical="center"/>
    </xf>
    <xf numFmtId="0" fontId="0" fillId="0" borderId="1" xfId="0" applyBorder="1" applyAlignment="1">
      <alignment horizontal="center" vertical="center"/>
    </xf>
    <xf numFmtId="0" fontId="4" fillId="0" borderId="47" xfId="0" applyFont="1" applyBorder="1" applyAlignment="1">
      <alignment horizontal="center" vertical="center"/>
    </xf>
    <xf numFmtId="0" fontId="3" fillId="0" borderId="47" xfId="0" applyFont="1" applyBorder="1" applyAlignment="1">
      <alignment horizontal="center" vertical="center"/>
    </xf>
    <xf numFmtId="2" fontId="3" fillId="0" borderId="48"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4" fillId="3" borderId="4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5" xfId="0" applyFont="1" applyFill="1" applyBorder="1" applyAlignment="1">
      <alignment horizontal="center" vertical="center"/>
    </xf>
    <xf numFmtId="0" fontId="6" fillId="0" borderId="19" xfId="0" applyFont="1" applyBorder="1" applyAlignment="1">
      <alignment horizontal="center" wrapText="1"/>
    </xf>
    <xf numFmtId="9" fontId="4" fillId="0" borderId="19"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5" fillId="0" borderId="1"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9" xfId="0" applyFont="1" applyFill="1" applyBorder="1" applyAlignment="1">
      <alignment horizontal="center" vertical="center"/>
    </xf>
    <xf numFmtId="0" fontId="3" fillId="0" borderId="0" xfId="0" applyFont="1" applyBorder="1" applyAlignment="1">
      <alignment horizontal="center" vertical="center"/>
    </xf>
    <xf numFmtId="0" fontId="5" fillId="0" borderId="22" xfId="0" applyFont="1" applyFill="1" applyBorder="1" applyAlignment="1">
      <alignment horizontal="center" vertical="center"/>
    </xf>
    <xf numFmtId="0" fontId="3" fillId="0" borderId="22" xfId="0" applyFont="1" applyBorder="1" applyAlignment="1">
      <alignment horizontal="center" vertical="center"/>
    </xf>
    <xf numFmtId="2" fontId="3" fillId="0" borderId="22" xfId="0" applyNumberFormat="1" applyFont="1" applyBorder="1" applyAlignment="1">
      <alignment horizontal="center" vertical="center"/>
    </xf>
    <xf numFmtId="0" fontId="4" fillId="0" borderId="22" xfId="0" applyFont="1" applyFill="1" applyBorder="1" applyAlignment="1">
      <alignment horizontal="center" vertical="center"/>
    </xf>
    <xf numFmtId="0" fontId="4" fillId="5" borderId="22" xfId="0" applyFont="1" applyFill="1" applyBorder="1" applyAlignment="1">
      <alignment horizontal="center" vertical="center"/>
    </xf>
    <xf numFmtId="0" fontId="4" fillId="3" borderId="22" xfId="0" applyFont="1" applyFill="1" applyBorder="1" applyAlignment="1">
      <alignment horizontal="center" vertical="center" wrapText="1"/>
    </xf>
    <xf numFmtId="9" fontId="4" fillId="0" borderId="22" xfId="0" applyNumberFormat="1"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horizontal="center" vertical="center"/>
    </xf>
    <xf numFmtId="0" fontId="5" fillId="0" borderId="22" xfId="0" applyFont="1" applyBorder="1" applyAlignment="1">
      <alignment horizontal="center" vertical="center" wrapText="1"/>
    </xf>
    <xf numFmtId="0" fontId="4" fillId="0" borderId="22" xfId="0" applyFont="1" applyBorder="1" applyAlignment="1">
      <alignment horizontal="center" wrapText="1"/>
    </xf>
    <xf numFmtId="0" fontId="4" fillId="0" borderId="22" xfId="0" applyFont="1" applyBorder="1" applyAlignment="1">
      <alignment horizontal="center" vertical="center" wrapText="1"/>
    </xf>
    <xf numFmtId="9" fontId="4" fillId="0" borderId="22" xfId="0" applyNumberFormat="1" applyFont="1" applyBorder="1" applyAlignment="1">
      <alignment horizontal="center" vertical="center"/>
    </xf>
    <xf numFmtId="164" fontId="4" fillId="0" borderId="22" xfId="1" applyNumberFormat="1" applyFont="1" applyBorder="1" applyAlignment="1">
      <alignment horizontal="center" vertical="center"/>
    </xf>
    <xf numFmtId="10" fontId="4" fillId="0" borderId="22" xfId="0" applyNumberFormat="1" applyFont="1" applyBorder="1" applyAlignment="1">
      <alignment horizontal="center" vertical="center"/>
    </xf>
    <xf numFmtId="0" fontId="4" fillId="0" borderId="26" xfId="0" applyFont="1" applyBorder="1" applyAlignment="1">
      <alignment horizontal="center" vertical="center"/>
    </xf>
    <xf numFmtId="0" fontId="4" fillId="3" borderId="22"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2" xfId="0" applyFont="1" applyBorder="1" applyAlignment="1">
      <alignment horizontal="center"/>
    </xf>
    <xf numFmtId="0" fontId="4" fillId="0" borderId="22" xfId="0" applyFont="1" applyBorder="1" applyAlignment="1">
      <alignment horizontal="center" vertical="top" wrapText="1"/>
    </xf>
    <xf numFmtId="9" fontId="4" fillId="0" borderId="22" xfId="0" applyNumberFormat="1" applyFont="1" applyBorder="1" applyAlignment="1">
      <alignment horizontal="center"/>
    </xf>
    <xf numFmtId="164" fontId="4" fillId="0" borderId="22" xfId="1" applyNumberFormat="1" applyFont="1" applyBorder="1" applyAlignment="1">
      <alignment horizontal="center" vertical="top"/>
    </xf>
    <xf numFmtId="10" fontId="4" fillId="0" borderId="22" xfId="0" applyNumberFormat="1" applyFont="1" applyBorder="1" applyAlignment="1">
      <alignment horizontal="center"/>
    </xf>
    <xf numFmtId="0" fontId="4" fillId="0" borderId="26" xfId="0" applyFont="1" applyBorder="1" applyAlignment="1">
      <alignment horizontal="center"/>
    </xf>
    <xf numFmtId="0" fontId="0" fillId="0" borderId="22" xfId="0" applyBorder="1" applyAlignment="1">
      <alignment horizontal="center"/>
    </xf>
    <xf numFmtId="0" fontId="0" fillId="0" borderId="0" xfId="0" applyAlignment="1">
      <alignment vertical="center"/>
    </xf>
    <xf numFmtId="0" fontId="3" fillId="0" borderId="11" xfId="0" applyFont="1" applyBorder="1" applyAlignment="1">
      <alignment horizontal="center" vertical="center"/>
    </xf>
    <xf numFmtId="0" fontId="5" fillId="0" borderId="22" xfId="0" applyFont="1" applyFill="1" applyBorder="1" applyAlignment="1">
      <alignment horizontal="center" vertical="center" wrapText="1"/>
    </xf>
    <xf numFmtId="0" fontId="3" fillId="0" borderId="27" xfId="0" applyFont="1" applyBorder="1" applyAlignment="1">
      <alignment horizontal="center" vertical="center"/>
    </xf>
    <xf numFmtId="0" fontId="4" fillId="0" borderId="28" xfId="0" applyFont="1" applyBorder="1" applyAlignment="1">
      <alignment horizontal="center" vertical="center"/>
    </xf>
    <xf numFmtId="0" fontId="3" fillId="3" borderId="22" xfId="0" applyFont="1" applyFill="1" applyBorder="1" applyAlignment="1">
      <alignment horizontal="center" vertical="center"/>
    </xf>
    <xf numFmtId="0" fontId="4" fillId="5" borderId="22" xfId="0" applyFont="1" applyFill="1" applyBorder="1" applyAlignment="1">
      <alignment horizontal="center" vertical="center" wrapText="1"/>
    </xf>
    <xf numFmtId="0" fontId="3" fillId="5" borderId="22" xfId="0" applyFont="1" applyFill="1" applyBorder="1" applyAlignment="1">
      <alignment horizontal="center" vertical="center"/>
    </xf>
    <xf numFmtId="0" fontId="4" fillId="0" borderId="27" xfId="0" applyFont="1" applyBorder="1" applyAlignment="1">
      <alignment horizontal="center" vertical="center"/>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4" fillId="4" borderId="22" xfId="0" applyFont="1" applyFill="1" applyBorder="1" applyAlignment="1">
      <alignment horizontal="center" vertical="center"/>
    </xf>
    <xf numFmtId="0" fontId="4" fillId="4" borderId="22" xfId="0" applyFont="1" applyFill="1" applyBorder="1" applyAlignment="1">
      <alignment horizontal="center" vertical="center" wrapText="1"/>
    </xf>
    <xf numFmtId="0" fontId="4" fillId="0" borderId="27" xfId="0" applyFont="1" applyBorder="1" applyAlignment="1">
      <alignment horizontal="center" vertical="center" wrapText="1"/>
    </xf>
    <xf numFmtId="0" fontId="3" fillId="6" borderId="11" xfId="0" applyFont="1" applyFill="1" applyBorder="1" applyAlignment="1">
      <alignment horizontal="center" vertical="center"/>
    </xf>
    <xf numFmtId="0" fontId="3" fillId="4" borderId="27" xfId="0" applyFont="1" applyFill="1" applyBorder="1" applyAlignment="1">
      <alignment horizontal="center" vertical="center"/>
    </xf>
    <xf numFmtId="0" fontId="3" fillId="3" borderId="27" xfId="0" applyFont="1" applyFill="1" applyBorder="1" applyAlignment="1">
      <alignment horizontal="center" vertical="center"/>
    </xf>
    <xf numFmtId="0" fontId="4" fillId="4" borderId="27"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6" xfId="0" applyFont="1" applyFill="1" applyBorder="1" applyAlignment="1">
      <alignment horizontal="center" vertical="center"/>
    </xf>
    <xf numFmtId="0" fontId="6" fillId="0" borderId="22" xfId="0" applyFont="1" applyBorder="1" applyAlignment="1">
      <alignment horizontal="center" wrapText="1"/>
    </xf>
    <xf numFmtId="0" fontId="5" fillId="0" borderId="27" xfId="0" applyFont="1" applyBorder="1" applyAlignment="1">
      <alignment horizontal="center" vertical="center"/>
    </xf>
    <xf numFmtId="0" fontId="8" fillId="4" borderId="22" xfId="0" applyFont="1" applyFill="1" applyBorder="1" applyAlignment="1">
      <alignment horizontal="center" vertical="center"/>
    </xf>
    <xf numFmtId="0" fontId="8" fillId="0" borderId="22" xfId="0" applyFont="1" applyFill="1" applyBorder="1" applyAlignment="1">
      <alignment horizontal="center" vertical="center"/>
    </xf>
    <xf numFmtId="0" fontId="4" fillId="8" borderId="22" xfId="0" applyFont="1" applyFill="1" applyBorder="1" applyAlignment="1">
      <alignment horizontal="center" vertical="center"/>
    </xf>
    <xf numFmtId="0" fontId="3" fillId="0" borderId="28" xfId="0" applyFont="1" applyBorder="1" applyAlignment="1">
      <alignment horizontal="center" vertical="center"/>
    </xf>
    <xf numFmtId="2" fontId="3" fillId="0" borderId="28" xfId="0" applyNumberFormat="1" applyFont="1" applyBorder="1" applyAlignment="1">
      <alignment horizontal="center" vertical="center"/>
    </xf>
    <xf numFmtId="0" fontId="4" fillId="6" borderId="22" xfId="0" applyFont="1" applyFill="1" applyBorder="1" applyAlignment="1">
      <alignment horizontal="center" vertical="center"/>
    </xf>
    <xf numFmtId="0" fontId="0" fillId="0" borderId="27" xfId="0" applyBorder="1" applyAlignment="1">
      <alignment horizontal="center" vertical="center"/>
    </xf>
    <xf numFmtId="0" fontId="3" fillId="2" borderId="22" xfId="0" applyFont="1" applyFill="1" applyBorder="1" applyAlignment="1">
      <alignment horizontal="center" vertical="top"/>
    </xf>
    <xf numFmtId="0" fontId="3" fillId="2" borderId="26" xfId="0" applyFont="1" applyFill="1" applyBorder="1" applyAlignment="1">
      <alignment horizontal="center" vertical="top"/>
    </xf>
    <xf numFmtId="2" fontId="4" fillId="0" borderId="7" xfId="0" applyNumberFormat="1" applyFont="1" applyBorder="1" applyAlignment="1">
      <alignment horizontal="center" vertical="center"/>
    </xf>
    <xf numFmtId="2" fontId="4" fillId="0" borderId="9" xfId="0" applyNumberFormat="1" applyFont="1" applyBorder="1" applyAlignment="1">
      <alignment horizontal="center" vertical="center"/>
    </xf>
    <xf numFmtId="2" fontId="4" fillId="0" borderId="22" xfId="0" applyNumberFormat="1" applyFont="1" applyBorder="1" applyAlignment="1">
      <alignment horizontal="center" vertical="center"/>
    </xf>
    <xf numFmtId="0" fontId="5" fillId="12" borderId="22" xfId="0" applyFont="1" applyFill="1" applyBorder="1" applyAlignment="1">
      <alignment horizontal="center" vertical="center"/>
    </xf>
    <xf numFmtId="0" fontId="4" fillId="12" borderId="22" xfId="0" applyFont="1" applyFill="1" applyBorder="1" applyAlignment="1">
      <alignment horizontal="center" vertical="center"/>
    </xf>
    <xf numFmtId="0" fontId="3" fillId="12" borderId="22" xfId="0" applyFont="1" applyFill="1" applyBorder="1" applyAlignment="1">
      <alignment horizontal="center" vertical="center"/>
    </xf>
    <xf numFmtId="2" fontId="3" fillId="12" borderId="22" xfId="0" applyNumberFormat="1" applyFont="1" applyFill="1" applyBorder="1" applyAlignment="1">
      <alignment horizontal="center" vertical="center"/>
    </xf>
    <xf numFmtId="0" fontId="4" fillId="12" borderId="28" xfId="0" applyFont="1" applyFill="1" applyBorder="1" applyAlignment="1">
      <alignment horizontal="center" vertical="center"/>
    </xf>
    <xf numFmtId="0" fontId="4" fillId="12" borderId="22" xfId="0" applyFont="1" applyFill="1" applyBorder="1" applyAlignment="1">
      <alignment horizontal="center" vertical="center" wrapText="1"/>
    </xf>
    <xf numFmtId="9" fontId="4" fillId="12" borderId="22" xfId="0" applyNumberFormat="1" applyFont="1" applyFill="1" applyBorder="1" applyAlignment="1">
      <alignment horizontal="center" vertical="center"/>
    </xf>
    <xf numFmtId="0" fontId="4" fillId="12" borderId="22" xfId="0" applyFont="1" applyFill="1" applyBorder="1" applyAlignment="1">
      <alignment horizontal="center" wrapText="1"/>
    </xf>
    <xf numFmtId="164" fontId="4" fillId="12" borderId="22" xfId="1" applyNumberFormat="1" applyFont="1" applyFill="1" applyBorder="1" applyAlignment="1">
      <alignment horizontal="center" vertical="center"/>
    </xf>
    <xf numFmtId="10" fontId="4" fillId="12" borderId="22" xfId="0" applyNumberFormat="1" applyFont="1" applyFill="1" applyBorder="1" applyAlignment="1">
      <alignment horizontal="center" vertical="center"/>
    </xf>
    <xf numFmtId="0" fontId="4" fillId="12" borderId="26" xfId="0" applyFont="1" applyFill="1" applyBorder="1" applyAlignment="1">
      <alignment horizontal="center" vertical="center"/>
    </xf>
    <xf numFmtId="0" fontId="0" fillId="12" borderId="22" xfId="0" applyFill="1" applyBorder="1" applyAlignment="1">
      <alignment horizontal="center" vertical="center"/>
    </xf>
    <xf numFmtId="0" fontId="4" fillId="12" borderId="1" xfId="0" applyFont="1" applyFill="1" applyBorder="1" applyAlignment="1">
      <alignment horizontal="center" vertical="center" wrapText="1"/>
    </xf>
    <xf numFmtId="0" fontId="5" fillId="12" borderId="8" xfId="0" applyFont="1" applyFill="1" applyBorder="1" applyAlignment="1">
      <alignment horizontal="center" vertical="center"/>
    </xf>
    <xf numFmtId="0" fontId="4" fillId="12" borderId="0" xfId="0" applyFont="1" applyFill="1" applyBorder="1" applyAlignment="1">
      <alignment horizontal="center" vertical="center"/>
    </xf>
    <xf numFmtId="0" fontId="3" fillId="12" borderId="6" xfId="0" applyFont="1" applyFill="1" applyBorder="1" applyAlignment="1">
      <alignment horizontal="center" vertical="center"/>
    </xf>
    <xf numFmtId="2" fontId="3" fillId="12" borderId="7" xfId="0" applyNumberFormat="1" applyFont="1" applyFill="1" applyBorder="1" applyAlignment="1">
      <alignment horizontal="center" vertical="center"/>
    </xf>
    <xf numFmtId="0" fontId="4" fillId="12" borderId="7" xfId="0" applyFont="1" applyFill="1" applyBorder="1" applyAlignment="1">
      <alignment horizontal="center" vertical="center"/>
    </xf>
    <xf numFmtId="0" fontId="4" fillId="12" borderId="19" xfId="0" applyFont="1" applyFill="1" applyBorder="1" applyAlignment="1">
      <alignment horizontal="center" vertical="center"/>
    </xf>
    <xf numFmtId="0" fontId="3" fillId="12" borderId="7" xfId="0" applyFont="1" applyFill="1" applyBorder="1" applyAlignment="1">
      <alignment horizontal="center" vertical="center"/>
    </xf>
    <xf numFmtId="0" fontId="4" fillId="12" borderId="7" xfId="0" applyFont="1" applyFill="1" applyBorder="1" applyAlignment="1">
      <alignment horizontal="center" vertical="center" wrapText="1"/>
    </xf>
    <xf numFmtId="0" fontId="6" fillId="12" borderId="7" xfId="0" applyFont="1" applyFill="1" applyBorder="1" applyAlignment="1">
      <alignment horizontal="center" vertical="center"/>
    </xf>
    <xf numFmtId="0" fontId="5" fillId="12" borderId="7" xfId="0" applyFont="1" applyFill="1" applyBorder="1" applyAlignment="1">
      <alignment horizontal="center" vertical="center"/>
    </xf>
    <xf numFmtId="0" fontId="4" fillId="12" borderId="7" xfId="0" applyFont="1" applyFill="1" applyBorder="1" applyAlignment="1">
      <alignment horizontal="center" wrapText="1"/>
    </xf>
    <xf numFmtId="9" fontId="4" fillId="12" borderId="7" xfId="0" applyNumberFormat="1" applyFont="1" applyFill="1" applyBorder="1" applyAlignment="1">
      <alignment horizontal="center" vertical="center"/>
    </xf>
    <xf numFmtId="164" fontId="4" fillId="12" borderId="7" xfId="1" applyNumberFormat="1" applyFont="1" applyFill="1" applyBorder="1" applyAlignment="1">
      <alignment horizontal="center" vertical="center"/>
    </xf>
    <xf numFmtId="10" fontId="4" fillId="12" borderId="7" xfId="0" applyNumberFormat="1" applyFont="1" applyFill="1" applyBorder="1" applyAlignment="1">
      <alignment horizontal="center" vertical="center"/>
    </xf>
    <xf numFmtId="0" fontId="4" fillId="12" borderId="5" xfId="0" applyFont="1" applyFill="1" applyBorder="1" applyAlignment="1">
      <alignment horizontal="center" vertical="center"/>
    </xf>
    <xf numFmtId="0" fontId="0" fillId="12" borderId="7" xfId="0" applyFill="1" applyBorder="1" applyAlignment="1">
      <alignment horizontal="center" vertical="center"/>
    </xf>
    <xf numFmtId="0" fontId="7" fillId="4" borderId="22" xfId="0" applyFont="1" applyFill="1" applyBorder="1" applyAlignment="1">
      <alignment horizontal="center" vertical="center"/>
    </xf>
    <xf numFmtId="0" fontId="4" fillId="0" borderId="22" xfId="0" applyFont="1" applyFill="1" applyBorder="1" applyAlignment="1">
      <alignment horizontal="center" vertical="center" wrapText="1"/>
    </xf>
    <xf numFmtId="2" fontId="4" fillId="10" borderId="22" xfId="2" applyNumberFormat="1" applyFont="1" applyFill="1" applyBorder="1" applyAlignment="1">
      <alignment horizontal="center" vertical="center"/>
    </xf>
    <xf numFmtId="0" fontId="7" fillId="3" borderId="22" xfId="0" applyFont="1" applyFill="1" applyBorder="1" applyAlignment="1">
      <alignment horizontal="center"/>
    </xf>
    <xf numFmtId="0" fontId="4" fillId="3" borderId="22" xfId="0" applyFont="1" applyFill="1" applyBorder="1" applyAlignment="1">
      <alignment horizontal="center" wrapText="1"/>
    </xf>
    <xf numFmtId="0" fontId="7" fillId="6" borderId="22" xfId="0" applyFont="1" applyFill="1" applyBorder="1" applyAlignment="1">
      <alignment horizontal="center"/>
    </xf>
    <xf numFmtId="0" fontId="7" fillId="4" borderId="22" xfId="0" applyFont="1" applyFill="1" applyBorder="1" applyAlignment="1">
      <alignment horizontal="center"/>
    </xf>
    <xf numFmtId="0" fontId="3" fillId="3" borderId="22" xfId="0" applyFont="1" applyFill="1" applyBorder="1" applyAlignment="1">
      <alignment horizontal="center" wrapText="1"/>
    </xf>
    <xf numFmtId="2" fontId="4" fillId="12" borderId="22" xfId="0" applyNumberFormat="1" applyFont="1" applyFill="1" applyBorder="1" applyAlignment="1">
      <alignment horizontal="center" vertical="center"/>
    </xf>
    <xf numFmtId="0" fontId="5" fillId="12" borderId="22" xfId="0" applyFont="1" applyFill="1" applyBorder="1" applyAlignment="1">
      <alignment horizontal="center" wrapText="1"/>
    </xf>
    <xf numFmtId="0" fontId="4" fillId="12" borderId="22" xfId="0" applyFont="1" applyFill="1" applyBorder="1" applyAlignment="1">
      <alignment horizontal="center"/>
    </xf>
    <xf numFmtId="0" fontId="4" fillId="12" borderId="22" xfId="0" applyFont="1" applyFill="1" applyBorder="1" applyAlignment="1">
      <alignment horizontal="center" vertical="top" wrapText="1"/>
    </xf>
    <xf numFmtId="0" fontId="5" fillId="12" borderId="22" xfId="0" applyFont="1" applyFill="1" applyBorder="1" applyAlignment="1">
      <alignment horizontal="center" vertical="center" wrapText="1"/>
    </xf>
    <xf numFmtId="0" fontId="0" fillId="12" borderId="0" xfId="0" applyFill="1"/>
    <xf numFmtId="0" fontId="5" fillId="12" borderId="7" xfId="0" applyFont="1" applyFill="1" applyBorder="1" applyAlignment="1">
      <alignment horizontal="center" vertical="center" wrapText="1"/>
    </xf>
    <xf numFmtId="0" fontId="4" fillId="12" borderId="1" xfId="0" applyFont="1" applyFill="1" applyBorder="1" applyAlignment="1">
      <alignment horizontal="center" vertical="center"/>
    </xf>
    <xf numFmtId="9" fontId="4" fillId="1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xf>
    <xf numFmtId="0" fontId="5" fillId="12" borderId="1" xfId="0" applyFont="1" applyFill="1" applyBorder="1" applyAlignment="1">
      <alignment horizontal="center" vertical="center" wrapText="1"/>
    </xf>
    <xf numFmtId="0" fontId="4" fillId="12" borderId="1" xfId="0" applyFont="1" applyFill="1" applyBorder="1" applyAlignment="1">
      <alignment horizontal="center" wrapText="1"/>
    </xf>
    <xf numFmtId="9" fontId="4" fillId="12" borderId="1" xfId="0" applyNumberFormat="1" applyFont="1" applyFill="1" applyBorder="1" applyAlignment="1">
      <alignment horizontal="center" vertical="center"/>
    </xf>
    <xf numFmtId="10" fontId="4" fillId="12" borderId="1" xfId="0" applyNumberFormat="1" applyFont="1" applyFill="1" applyBorder="1" applyAlignment="1">
      <alignment horizontal="center" vertical="center"/>
    </xf>
    <xf numFmtId="0" fontId="4" fillId="12" borderId="2" xfId="0" applyFont="1" applyFill="1" applyBorder="1" applyAlignment="1">
      <alignment horizontal="center" vertical="center"/>
    </xf>
    <xf numFmtId="0" fontId="5" fillId="12" borderId="9" xfId="0" applyFont="1" applyFill="1" applyBorder="1" applyAlignment="1">
      <alignment horizontal="center" vertical="center" wrapText="1"/>
    </xf>
    <xf numFmtId="0" fontId="4" fillId="12" borderId="9" xfId="0" applyFont="1" applyFill="1" applyBorder="1" applyAlignment="1">
      <alignment horizontal="center" vertical="center"/>
    </xf>
    <xf numFmtId="0" fontId="3" fillId="12" borderId="9" xfId="0" applyFont="1" applyFill="1" applyBorder="1" applyAlignment="1">
      <alignment horizontal="center" vertical="center"/>
    </xf>
    <xf numFmtId="2" fontId="3" fillId="12" borderId="9" xfId="0" applyNumberFormat="1" applyFont="1" applyFill="1" applyBorder="1" applyAlignment="1">
      <alignment horizontal="center" vertical="center"/>
    </xf>
    <xf numFmtId="0" fontId="4" fillId="12" borderId="9"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0" fillId="12" borderId="9" xfId="0" applyFill="1" applyBorder="1" applyAlignment="1">
      <alignment horizontal="center" vertical="center" wrapText="1"/>
    </xf>
    <xf numFmtId="0" fontId="5" fillId="12" borderId="9" xfId="0" applyFont="1" applyFill="1" applyBorder="1" applyAlignment="1">
      <alignment horizontal="center" vertical="center"/>
    </xf>
    <xf numFmtId="0" fontId="4" fillId="12" borderId="9" xfId="0" applyFont="1" applyFill="1" applyBorder="1" applyAlignment="1">
      <alignment horizontal="center" wrapText="1"/>
    </xf>
    <xf numFmtId="9" fontId="4" fillId="12" borderId="9" xfId="0" applyNumberFormat="1" applyFont="1" applyFill="1" applyBorder="1" applyAlignment="1">
      <alignment horizontal="center" vertical="center"/>
    </xf>
    <xf numFmtId="164" fontId="4" fillId="12" borderId="9" xfId="1" applyNumberFormat="1" applyFont="1" applyFill="1" applyBorder="1" applyAlignment="1">
      <alignment horizontal="center" vertical="center"/>
    </xf>
    <xf numFmtId="10" fontId="4" fillId="12" borderId="9" xfId="0" applyNumberFormat="1" applyFont="1" applyFill="1" applyBorder="1" applyAlignment="1">
      <alignment horizontal="center" vertical="center"/>
    </xf>
    <xf numFmtId="0" fontId="4" fillId="12" borderId="21" xfId="0" applyFont="1" applyFill="1" applyBorder="1" applyAlignment="1">
      <alignment horizontal="center" vertical="center"/>
    </xf>
    <xf numFmtId="0" fontId="0" fillId="12" borderId="9" xfId="0" applyFill="1" applyBorder="1" applyAlignment="1">
      <alignment horizontal="center" vertical="center"/>
    </xf>
    <xf numFmtId="0" fontId="4" fillId="4" borderId="22" xfId="0" applyFont="1" applyFill="1" applyBorder="1" applyAlignment="1">
      <alignment horizontal="center" wrapText="1"/>
    </xf>
    <xf numFmtId="0" fontId="4" fillId="4" borderId="1" xfId="0" applyFont="1" applyFill="1" applyBorder="1" applyAlignment="1">
      <alignment horizontal="center" vertical="top" wrapText="1"/>
    </xf>
    <xf numFmtId="0" fontId="4" fillId="4" borderId="1" xfId="0" applyFont="1" applyFill="1" applyBorder="1" applyAlignment="1">
      <alignment horizontal="center" wrapText="1"/>
    </xf>
    <xf numFmtId="0" fontId="4" fillId="4" borderId="22" xfId="0" applyFont="1" applyFill="1" applyBorder="1" applyAlignment="1">
      <alignment horizontal="center" vertical="top" wrapText="1"/>
    </xf>
    <xf numFmtId="10" fontId="15" fillId="0" borderId="35" xfId="1" applyNumberFormat="1" applyFont="1" applyBorder="1"/>
    <xf numFmtId="0" fontId="0" fillId="10" borderId="0" xfId="0" applyFill="1" applyAlignment="1">
      <alignment wrapText="1"/>
    </xf>
    <xf numFmtId="0" fontId="3" fillId="12" borderId="1" xfId="0" applyFont="1" applyFill="1" applyBorder="1" applyAlignment="1">
      <alignment horizontal="center" vertical="center" wrapText="1"/>
    </xf>
    <xf numFmtId="0" fontId="4" fillId="12" borderId="7" xfId="0" applyFont="1" applyFill="1" applyBorder="1" applyAlignment="1">
      <alignment horizontal="center"/>
    </xf>
    <xf numFmtId="0" fontId="4" fillId="0" borderId="7" xfId="0" applyFont="1" applyBorder="1" applyAlignment="1">
      <alignment horizontal="center" vertical="center"/>
    </xf>
    <xf numFmtId="0" fontId="4" fillId="0" borderId="7" xfId="0" applyFont="1" applyBorder="1" applyAlignment="1">
      <alignment horizontal="center" vertical="center"/>
    </xf>
    <xf numFmtId="0" fontId="0" fillId="10" borderId="35" xfId="0" applyFill="1" applyBorder="1" applyAlignment="1">
      <alignment wrapText="1"/>
    </xf>
    <xf numFmtId="0" fontId="0" fillId="10" borderId="16" xfId="0" applyFill="1" applyBorder="1" applyAlignment="1">
      <alignment wrapText="1"/>
    </xf>
    <xf numFmtId="0" fontId="0" fillId="10" borderId="30" xfId="0" applyNumberFormat="1" applyFont="1" applyFill="1" applyBorder="1" applyAlignment="1"/>
    <xf numFmtId="9" fontId="0" fillId="10" borderId="30" xfId="0" applyNumberFormat="1" applyFont="1" applyFill="1" applyBorder="1" applyAlignment="1">
      <alignment horizontal="right"/>
    </xf>
    <xf numFmtId="0" fontId="0" fillId="10" borderId="30" xfId="0" applyFill="1" applyBorder="1" applyAlignment="1">
      <alignment horizontal="center"/>
    </xf>
    <xf numFmtId="10" fontId="0" fillId="10" borderId="30" xfId="0" applyNumberFormat="1" applyFont="1" applyFill="1" applyBorder="1" applyAlignment="1">
      <alignment horizontal="right"/>
    </xf>
    <xf numFmtId="0" fontId="0" fillId="10" borderId="38" xfId="0" applyFill="1" applyBorder="1"/>
    <xf numFmtId="0" fontId="0" fillId="10" borderId="30" xfId="0" applyFill="1" applyBorder="1" applyAlignment="1">
      <alignment horizontal="center" vertical="center" wrapText="1"/>
    </xf>
    <xf numFmtId="9" fontId="4" fillId="0" borderId="22" xfId="0" applyNumberFormat="1" applyFont="1" applyFill="1" applyBorder="1" applyAlignment="1">
      <alignment horizontal="center" vertical="center"/>
    </xf>
    <xf numFmtId="9"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2" fillId="0" borderId="3" xfId="0" applyFont="1" applyBorder="1" applyAlignment="1">
      <alignment horizontal="left" wrapText="1"/>
    </xf>
    <xf numFmtId="0" fontId="0" fillId="10" borderId="30" xfId="0" applyFill="1" applyBorder="1"/>
    <xf numFmtId="0" fontId="0" fillId="0" borderId="40" xfId="0" applyFont="1" applyFill="1" applyBorder="1" applyAlignment="1">
      <alignment horizontal="center"/>
    </xf>
    <xf numFmtId="0" fontId="0" fillId="0" borderId="39" xfId="0" applyFont="1" applyFill="1" applyBorder="1" applyAlignment="1">
      <alignment horizontal="center"/>
    </xf>
    <xf numFmtId="164" fontId="0" fillId="0" borderId="40" xfId="0" applyNumberFormat="1" applyFont="1" applyFill="1" applyBorder="1" applyAlignment="1">
      <alignment horizontal="center"/>
    </xf>
    <xf numFmtId="164" fontId="0" fillId="0" borderId="39" xfId="0" applyNumberFormat="1" applyFont="1" applyFill="1" applyBorder="1" applyAlignment="1">
      <alignment horizontal="center"/>
    </xf>
    <xf numFmtId="0" fontId="15" fillId="0" borderId="35" xfId="0" applyFont="1" applyFill="1" applyBorder="1"/>
    <xf numFmtId="0" fontId="0" fillId="0" borderId="35" xfId="0" applyFill="1" applyBorder="1"/>
    <xf numFmtId="0" fontId="2" fillId="0" borderId="10" xfId="0" applyFont="1" applyBorder="1" applyAlignment="1">
      <alignment horizontal="left" wrapText="1"/>
    </xf>
    <xf numFmtId="0" fontId="2" fillId="0" borderId="3" xfId="0" applyFont="1" applyBorder="1" applyAlignment="1">
      <alignment wrapText="1"/>
    </xf>
    <xf numFmtId="0" fontId="2" fillId="0" borderId="3" xfId="0" applyFont="1" applyBorder="1" applyAlignment="1">
      <alignment horizontal="center" wrapText="1"/>
    </xf>
    <xf numFmtId="0" fontId="2" fillId="0" borderId="31" xfId="0" applyFont="1" applyBorder="1" applyAlignment="1">
      <alignment wrapText="1"/>
    </xf>
    <xf numFmtId="0" fontId="2" fillId="10" borderId="51" xfId="0" applyFont="1" applyFill="1" applyBorder="1" applyAlignment="1">
      <alignment horizontal="left" vertical="center" wrapText="1"/>
    </xf>
    <xf numFmtId="0" fontId="2" fillId="10" borderId="52" xfId="0" applyFont="1" applyFill="1" applyBorder="1" applyAlignment="1">
      <alignment horizontal="left" vertical="center" wrapText="1"/>
    </xf>
    <xf numFmtId="0" fontId="2" fillId="10" borderId="52" xfId="0" applyFont="1" applyFill="1" applyBorder="1" applyAlignment="1">
      <alignment wrapText="1"/>
    </xf>
    <xf numFmtId="0" fontId="0" fillId="0" borderId="50" xfId="0" applyFont="1" applyFill="1" applyBorder="1"/>
    <xf numFmtId="10" fontId="15" fillId="0" borderId="38" xfId="1" applyNumberFormat="1" applyFont="1" applyBorder="1"/>
    <xf numFmtId="0" fontId="0" fillId="3" borderId="38" xfId="0" applyFill="1" applyBorder="1"/>
    <xf numFmtId="0" fontId="0" fillId="10" borderId="38" xfId="0" applyFill="1" applyBorder="1" applyAlignment="1">
      <alignment wrapText="1"/>
    </xf>
    <xf numFmtId="0" fontId="0" fillId="10" borderId="38" xfId="0" applyFill="1" applyBorder="1" applyAlignment="1">
      <alignment horizontal="center"/>
    </xf>
    <xf numFmtId="0" fontId="0" fillId="10" borderId="53" xfId="0" applyFill="1" applyBorder="1" applyAlignment="1">
      <alignment wrapText="1"/>
    </xf>
    <xf numFmtId="0" fontId="0" fillId="10" borderId="38" xfId="0" applyNumberFormat="1" applyFont="1" applyFill="1" applyBorder="1" applyAlignment="1"/>
    <xf numFmtId="9" fontId="0" fillId="10" borderId="38" xfId="0" applyNumberFormat="1" applyFont="1" applyFill="1" applyBorder="1" applyAlignment="1">
      <alignment horizontal="right"/>
    </xf>
    <xf numFmtId="9" fontId="0" fillId="10" borderId="53" xfId="0" applyNumberFormat="1" applyFill="1" applyBorder="1" applyAlignment="1">
      <alignment horizontal="center"/>
    </xf>
    <xf numFmtId="9" fontId="0" fillId="10" borderId="49" xfId="0" applyNumberFormat="1" applyFill="1" applyBorder="1" applyAlignment="1">
      <alignment horizontal="center"/>
    </xf>
    <xf numFmtId="9" fontId="0" fillId="10" borderId="38" xfId="0" applyNumberFormat="1" applyFill="1" applyBorder="1" applyAlignment="1">
      <alignment horizontal="center"/>
    </xf>
    <xf numFmtId="9" fontId="0" fillId="10" borderId="30" xfId="0" applyNumberFormat="1" applyFill="1" applyBorder="1" applyAlignment="1">
      <alignment horizontal="center"/>
    </xf>
    <xf numFmtId="0" fontId="2" fillId="10" borderId="54" xfId="0" applyFont="1" applyFill="1" applyBorder="1" applyAlignment="1">
      <alignment horizontal="left" vertical="center" wrapText="1"/>
    </xf>
    <xf numFmtId="10" fontId="0" fillId="0" borderId="0" xfId="0" applyNumberFormat="1"/>
    <xf numFmtId="10" fontId="0" fillId="10" borderId="55" xfId="0" applyNumberFormat="1" applyFill="1" applyBorder="1" applyAlignment="1">
      <alignment horizontal="center"/>
    </xf>
    <xf numFmtId="0" fontId="0" fillId="5" borderId="35" xfId="0" applyFill="1" applyBorder="1" applyAlignment="1">
      <alignment vertical="top" wrapText="1"/>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3" fillId="2" borderId="26" xfId="0" applyFont="1" applyFill="1" applyBorder="1" applyAlignment="1">
      <alignment horizontal="center" vertical="center"/>
    </xf>
    <xf numFmtId="0" fontId="4" fillId="0" borderId="0" xfId="0" applyFont="1" applyFill="1" applyBorder="1" applyAlignment="1">
      <alignment horizontal="left"/>
    </xf>
    <xf numFmtId="0" fontId="3" fillId="2" borderId="27" xfId="0" applyFont="1" applyFill="1" applyBorder="1" applyAlignment="1">
      <alignment horizontal="center"/>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0" fillId="0" borderId="0" xfId="0" applyFill="1" applyBorder="1" applyAlignment="1">
      <alignment horizontal="left"/>
    </xf>
    <xf numFmtId="0" fontId="3" fillId="2" borderId="28" xfId="0" applyFont="1" applyFill="1" applyBorder="1" applyAlignment="1">
      <alignment horizontal="center" vertical="center"/>
    </xf>
  </cellXfs>
  <cellStyles count="20">
    <cellStyle name="Comma 2" xfId="3"/>
    <cellStyle name="Comma 3" xfId="4"/>
    <cellStyle name="Followed Hyperlink 2" xfId="17"/>
    <cellStyle name="Hyperlink 2" xfId="5"/>
    <cellStyle name="Hyperlink 3" xfId="16"/>
    <cellStyle name="Normal" xfId="0" builtinId="0"/>
    <cellStyle name="Normal 2" xfId="2"/>
    <cellStyle name="Normal 2 2" xfId="6"/>
    <cellStyle name="Normal 3" xfId="7"/>
    <cellStyle name="Normal 3 2" xfId="8"/>
    <cellStyle name="Normal 4" xfId="9"/>
    <cellStyle name="Note 2" xfId="18"/>
    <cellStyle name="Note 3" xfId="19"/>
    <cellStyle name="Percent" xfId="1" builtinId="5"/>
    <cellStyle name="Percent 2" xfId="10"/>
    <cellStyle name="Percent 3" xfId="11"/>
    <cellStyle name="Percent 3 2" xfId="12"/>
    <cellStyle name="Percent 3 2 2" xfId="13"/>
    <cellStyle name="Percent 4" xfId="14"/>
    <cellStyle name="Percent 5" xfId="15"/>
  </cellStyles>
  <dxfs count="13">
    <dxf>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LCCG\Corporate\Performance\Primary%20Care%20Dashboard\NEW%20JCC\Dec%2016\QoF%201516%20Resul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LLCCG\Commissioning%20and%20Service%20Improvement\PRIMARY%20CARE%20PROGRAMME\GP%20Practice%20Issues\Primary%20Care%20Quality%20Dashboard\Breast%20Screening%20Data%2012-8-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6"/>
    </sheetNames>
    <sheetDataSet>
      <sheetData sheetId="0">
        <row r="7">
          <cell r="B7" t="str">
            <v>B81005</v>
          </cell>
          <cell r="C7" t="str">
            <v>THE CENTRAL SURGERY BARTON</v>
          </cell>
          <cell r="D7">
            <v>554.82000000000005</v>
          </cell>
        </row>
        <row r="8">
          <cell r="B8" t="str">
            <v>B81007</v>
          </cell>
          <cell r="C8" t="str">
            <v>WINTERTON MEDICAL PRACTICE</v>
          </cell>
          <cell r="D8">
            <v>546.5</v>
          </cell>
        </row>
        <row r="9">
          <cell r="B9" t="str">
            <v>B81022</v>
          </cell>
          <cell r="C9" t="str">
            <v>CAMBRIDGE AVENUE MEDICAL CENTRE</v>
          </cell>
          <cell r="D9">
            <v>543.85</v>
          </cell>
        </row>
        <row r="10">
          <cell r="B10" t="str">
            <v>B81026</v>
          </cell>
          <cell r="C10" t="str">
            <v>ANCORA MEDICAL PRACTICE</v>
          </cell>
          <cell r="D10">
            <v>534.4</v>
          </cell>
        </row>
        <row r="11">
          <cell r="B11" t="str">
            <v>B81043</v>
          </cell>
          <cell r="C11" t="str">
            <v>SOUTH AXHOLME PRACTICE</v>
          </cell>
          <cell r="D11">
            <v>525.91</v>
          </cell>
        </row>
        <row r="12">
          <cell r="B12" t="str">
            <v>B81045</v>
          </cell>
          <cell r="C12" t="str">
            <v>ASHBY TURN PRIMARY CARE PARTNERS</v>
          </cell>
          <cell r="D12">
            <v>532.46</v>
          </cell>
        </row>
        <row r="13">
          <cell r="B13" t="str">
            <v>B81063</v>
          </cell>
          <cell r="C13" t="str">
            <v>BRIDGE STREET SURGERY</v>
          </cell>
          <cell r="D13">
            <v>558.6</v>
          </cell>
        </row>
        <row r="14">
          <cell r="B14" t="str">
            <v>B81064</v>
          </cell>
          <cell r="C14" t="str">
            <v>CHURCH LANE MEDICAL CENTRE</v>
          </cell>
          <cell r="D14">
            <v>527.67999999999995</v>
          </cell>
        </row>
        <row r="15">
          <cell r="B15" t="str">
            <v>B81065</v>
          </cell>
          <cell r="C15" t="str">
            <v>TRENT VIEW MEDICAL PRACTICE</v>
          </cell>
          <cell r="D15">
            <v>548.03</v>
          </cell>
        </row>
        <row r="16">
          <cell r="B16" t="str">
            <v>B81090</v>
          </cell>
          <cell r="C16" t="str">
            <v>THE OSWALD ROAD MEDICAL SURGERY</v>
          </cell>
          <cell r="D16">
            <v>542.99</v>
          </cell>
        </row>
        <row r="17">
          <cell r="B17" t="str">
            <v>B81099</v>
          </cell>
          <cell r="C17" t="str">
            <v>KIRTON LINDSEY SURGERY</v>
          </cell>
          <cell r="D17">
            <v>555.16999999999996</v>
          </cell>
        </row>
        <row r="18">
          <cell r="B18" t="str">
            <v>B81109</v>
          </cell>
          <cell r="C18" t="str">
            <v>RIVERSIDE SURGERY</v>
          </cell>
          <cell r="D18">
            <v>539.48</v>
          </cell>
        </row>
        <row r="19">
          <cell r="B19" t="str">
            <v>B81113</v>
          </cell>
          <cell r="C19" t="str">
            <v>CEDAR MEDICAL PRACTICE</v>
          </cell>
          <cell r="D19">
            <v>553.16</v>
          </cell>
        </row>
        <row r="20">
          <cell r="B20" t="str">
            <v>B81118</v>
          </cell>
          <cell r="C20" t="str">
            <v>WEST COMMON LANE TEACHING PRACTICE</v>
          </cell>
          <cell r="D20">
            <v>540.42999999999995</v>
          </cell>
        </row>
        <row r="21">
          <cell r="B21" t="str">
            <v>B81617</v>
          </cell>
          <cell r="C21" t="str">
            <v>THE BIRCHES MEDICAL PRACTICE</v>
          </cell>
          <cell r="D21">
            <v>538.5</v>
          </cell>
        </row>
        <row r="22">
          <cell r="B22" t="str">
            <v>B81628</v>
          </cell>
          <cell r="C22" t="str">
            <v>BARNETBY MEDICAL CENTRE</v>
          </cell>
          <cell r="D22">
            <v>557.21</v>
          </cell>
        </row>
        <row r="23">
          <cell r="B23" t="str">
            <v>B81647</v>
          </cell>
          <cell r="C23" t="str">
            <v>WEST TOWN SURGERY</v>
          </cell>
          <cell r="D23">
            <v>559</v>
          </cell>
        </row>
        <row r="24">
          <cell r="B24" t="str">
            <v>B81648</v>
          </cell>
          <cell r="C24" t="str">
            <v>THE KILLINGHOLME SURGERY</v>
          </cell>
          <cell r="D24">
            <v>527</v>
          </cell>
        </row>
        <row r="25">
          <cell r="B25" t="str">
            <v>Y02787</v>
          </cell>
          <cell r="C25" t="str">
            <v>MARKET HILL 8 TO 8 CENTRE</v>
          </cell>
          <cell r="D25">
            <v>489.86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3" t="str">
            <v>B81675</v>
          </cell>
          <cell r="B3" t="str">
            <v>CHCP</v>
          </cell>
          <cell r="C3" t="str">
            <v>HU3 6BX</v>
          </cell>
          <cell r="E3">
            <v>0.73</v>
          </cell>
          <cell r="G3">
            <v>0.78</v>
          </cell>
          <cell r="I3">
            <v>0.65</v>
          </cell>
          <cell r="J3">
            <v>863</v>
          </cell>
          <cell r="K3">
            <v>0.46</v>
          </cell>
          <cell r="L3">
            <v>0.75</v>
          </cell>
          <cell r="M3">
            <v>0.65</v>
          </cell>
          <cell r="N3">
            <v>0.65</v>
          </cell>
          <cell r="O3">
            <v>0.65</v>
          </cell>
          <cell r="P3">
            <v>0.7</v>
          </cell>
          <cell r="Q3">
            <v>0.61</v>
          </cell>
          <cell r="R3">
            <v>0.59</v>
          </cell>
          <cell r="T3">
            <v>0.64</v>
          </cell>
        </row>
        <row r="4">
          <cell r="A4" t="str">
            <v>B81056</v>
          </cell>
          <cell r="B4" t="str">
            <v>Springhead Medical Centre</v>
          </cell>
          <cell r="C4" t="str">
            <v>HU5 5JT</v>
          </cell>
          <cell r="E4">
            <v>0.79</v>
          </cell>
          <cell r="G4">
            <v>0.8</v>
          </cell>
          <cell r="I4">
            <v>0.77</v>
          </cell>
          <cell r="J4">
            <v>2079</v>
          </cell>
          <cell r="K4">
            <v>0.59</v>
          </cell>
          <cell r="L4">
            <v>0.83</v>
          </cell>
          <cell r="M4">
            <v>0.83</v>
          </cell>
          <cell r="N4">
            <v>0.79</v>
          </cell>
          <cell r="O4">
            <v>0.8</v>
          </cell>
          <cell r="P4">
            <v>0.77</v>
          </cell>
          <cell r="Q4">
            <v>0.75</v>
          </cell>
          <cell r="R4">
            <v>0.73</v>
          </cell>
        </row>
        <row r="5">
          <cell r="A5" t="str">
            <v>B81057</v>
          </cell>
          <cell r="B5" t="str">
            <v>Newington HCC (Dr. Macphie)</v>
          </cell>
          <cell r="C5" t="str">
            <v>HU3 6BX</v>
          </cell>
          <cell r="E5">
            <v>0.64</v>
          </cell>
          <cell r="G5">
            <v>0.64</v>
          </cell>
          <cell r="I5">
            <v>0.57999999999999996</v>
          </cell>
          <cell r="J5">
            <v>380</v>
          </cell>
          <cell r="K5">
            <v>0.42</v>
          </cell>
          <cell r="L5">
            <v>0.72</v>
          </cell>
          <cell r="M5">
            <v>0.64</v>
          </cell>
          <cell r="N5">
            <v>0.51</v>
          </cell>
          <cell r="O5">
            <v>0.54</v>
          </cell>
          <cell r="P5">
            <v>0.68</v>
          </cell>
          <cell r="Q5">
            <v>0.61</v>
          </cell>
          <cell r="R5" t="str">
            <v>N/A</v>
          </cell>
        </row>
        <row r="6">
          <cell r="A6" t="str">
            <v>B81038</v>
          </cell>
          <cell r="B6" t="str">
            <v>Oaks Medical Centre</v>
          </cell>
          <cell r="C6" t="str">
            <v>HU4 6RT</v>
          </cell>
          <cell r="E6">
            <v>0.7</v>
          </cell>
          <cell r="G6">
            <v>0.69</v>
          </cell>
          <cell r="I6">
            <v>0.69</v>
          </cell>
          <cell r="J6">
            <v>1104</v>
          </cell>
          <cell r="K6">
            <v>0.44</v>
          </cell>
          <cell r="L6">
            <v>0.78</v>
          </cell>
          <cell r="M6">
            <v>0.74</v>
          </cell>
          <cell r="N6">
            <v>0.68</v>
          </cell>
          <cell r="O6">
            <v>0.74</v>
          </cell>
          <cell r="P6">
            <v>0.69</v>
          </cell>
          <cell r="Q6">
            <v>0.66</v>
          </cell>
          <cell r="R6">
            <v>0.56999999999999995</v>
          </cell>
        </row>
        <row r="7">
          <cell r="A7" t="str">
            <v>B81683</v>
          </cell>
          <cell r="B7" t="str">
            <v>Newington HCC (Dr. Raghunath)</v>
          </cell>
          <cell r="C7" t="str">
            <v>HU3 6BX</v>
          </cell>
          <cell r="E7">
            <v>0.64</v>
          </cell>
          <cell r="G7">
            <v>0.69</v>
          </cell>
          <cell r="I7">
            <v>0.56000000000000005</v>
          </cell>
          <cell r="J7">
            <v>147</v>
          </cell>
          <cell r="K7">
            <v>0.33</v>
          </cell>
          <cell r="L7">
            <v>0.67</v>
          </cell>
          <cell r="M7">
            <v>1</v>
          </cell>
          <cell r="N7">
            <v>0.6</v>
          </cell>
          <cell r="O7">
            <v>0.51</v>
          </cell>
          <cell r="P7">
            <v>0.56000000000000005</v>
          </cell>
          <cell r="Q7">
            <v>0.6</v>
          </cell>
          <cell r="R7">
            <v>0.47</v>
          </cell>
        </row>
        <row r="8">
          <cell r="A8" t="str">
            <v>B81011</v>
          </cell>
          <cell r="B8" t="str">
            <v>Kingston Health</v>
          </cell>
          <cell r="C8" t="str">
            <v>HU3 5QE</v>
          </cell>
          <cell r="E8">
            <v>0.66</v>
          </cell>
          <cell r="G8">
            <v>0.7</v>
          </cell>
          <cell r="I8">
            <v>0.7</v>
          </cell>
          <cell r="J8">
            <v>1135</v>
          </cell>
          <cell r="K8">
            <v>0.48</v>
          </cell>
          <cell r="L8">
            <v>0.78</v>
          </cell>
          <cell r="M8">
            <v>0.7</v>
          </cell>
          <cell r="N8">
            <v>0.72</v>
          </cell>
          <cell r="O8">
            <v>0.73</v>
          </cell>
          <cell r="P8">
            <v>0.65</v>
          </cell>
          <cell r="Q8">
            <v>0.71</v>
          </cell>
          <cell r="R8">
            <v>0.55000000000000004</v>
          </cell>
        </row>
        <row r="9">
          <cell r="A9" t="str">
            <v>B81027</v>
          </cell>
          <cell r="B9" t="str">
            <v>St. Andrews Group Practice</v>
          </cell>
          <cell r="C9" t="str">
            <v>HU3 4BB</v>
          </cell>
          <cell r="E9">
            <v>0.55000000000000004</v>
          </cell>
          <cell r="G9">
            <v>0.61</v>
          </cell>
          <cell r="I9">
            <v>0.6</v>
          </cell>
          <cell r="J9">
            <v>744</v>
          </cell>
          <cell r="K9">
            <v>0.43</v>
          </cell>
          <cell r="L9">
            <v>0.7</v>
          </cell>
          <cell r="M9">
            <v>0.5</v>
          </cell>
          <cell r="N9">
            <v>0.69</v>
          </cell>
          <cell r="O9">
            <v>0.6</v>
          </cell>
          <cell r="P9">
            <v>0.59</v>
          </cell>
          <cell r="Q9">
            <v>0.57999999999999996</v>
          </cell>
          <cell r="R9">
            <v>0.47</v>
          </cell>
        </row>
        <row r="10">
          <cell r="A10" t="str">
            <v>B81046</v>
          </cell>
          <cell r="B10" t="str">
            <v>Elliott Chappel Health Centre</v>
          </cell>
          <cell r="C10" t="str">
            <v>HU3 4BB</v>
          </cell>
          <cell r="E10">
            <v>0.61</v>
          </cell>
          <cell r="G10">
            <v>0.63</v>
          </cell>
          <cell r="I10">
            <v>0.59</v>
          </cell>
          <cell r="J10">
            <v>1127</v>
          </cell>
          <cell r="K10">
            <v>0.44</v>
          </cell>
          <cell r="L10">
            <v>0.73</v>
          </cell>
          <cell r="M10">
            <v>0.57999999999999996</v>
          </cell>
          <cell r="N10">
            <v>0.56000000000000005</v>
          </cell>
          <cell r="O10">
            <v>0.62</v>
          </cell>
          <cell r="P10">
            <v>0.62</v>
          </cell>
          <cell r="Q10">
            <v>0.56000000000000005</v>
          </cell>
          <cell r="R10">
            <v>0</v>
          </cell>
        </row>
        <row r="11">
          <cell r="A11" t="str">
            <v>B81075</v>
          </cell>
          <cell r="B11" t="str">
            <v>MK Mallik</v>
          </cell>
          <cell r="C11" t="str">
            <v>HU5 5BE</v>
          </cell>
          <cell r="E11">
            <v>0.76</v>
          </cell>
          <cell r="G11">
            <v>0.8</v>
          </cell>
          <cell r="I11">
            <v>0.75</v>
          </cell>
          <cell r="J11">
            <v>308</v>
          </cell>
          <cell r="K11">
            <v>0.44</v>
          </cell>
          <cell r="L11">
            <v>0.83</v>
          </cell>
          <cell r="M11">
            <v>0.78</v>
          </cell>
          <cell r="N11">
            <v>0.7</v>
          </cell>
          <cell r="O11">
            <v>0.72</v>
          </cell>
          <cell r="P11">
            <v>0.7</v>
          </cell>
          <cell r="Q11">
            <v>0.8</v>
          </cell>
          <cell r="R11">
            <v>0.77</v>
          </cell>
        </row>
        <row r="13">
          <cell r="A13" t="str">
            <v>Screening at Health Central</v>
          </cell>
        </row>
        <row r="14">
          <cell r="A14" t="str">
            <v>Practice Code</v>
          </cell>
          <cell r="B14" t="str">
            <v>Practice Name</v>
          </cell>
          <cell r="C14" t="str">
            <v>Postcode</v>
          </cell>
          <cell r="E14" t="str">
            <v>Final Uptake Figure %</v>
          </cell>
          <cell r="G14" t="str">
            <v>Final Uptake Figure %</v>
          </cell>
          <cell r="I14" t="str">
            <v>Final Uptake Figure %</v>
          </cell>
          <cell r="J14" t="str">
            <v>Number of Eligible Clients</v>
          </cell>
          <cell r="K14" t="str">
            <v>Prevalent Attendance</v>
          </cell>
          <cell r="L14" t="str">
            <v>Incident Attendance</v>
          </cell>
          <cell r="M14" t="str">
            <v>47 - 49</v>
          </cell>
          <cell r="N14" t="str">
            <v>50 - 54</v>
          </cell>
          <cell r="O14" t="str">
            <v>55 - 59</v>
          </cell>
          <cell r="P14" t="str">
            <v>60 - 64</v>
          </cell>
          <cell r="Q14" t="str">
            <v>65 - 70</v>
          </cell>
          <cell r="R14" t="str">
            <v>71 - 73</v>
          </cell>
          <cell r="T14" t="str">
            <v>Final Uptake Figure</v>
          </cell>
        </row>
        <row r="15">
          <cell r="A15" t="str">
            <v>B81085</v>
          </cell>
          <cell r="B15" t="str">
            <v>Burnbrae Surgery</v>
          </cell>
          <cell r="C15" t="str">
            <v>HU8 8JS</v>
          </cell>
          <cell r="E15">
            <v>0.79</v>
          </cell>
          <cell r="G15">
            <v>0.77</v>
          </cell>
          <cell r="I15">
            <v>0.75</v>
          </cell>
          <cell r="J15">
            <v>761</v>
          </cell>
          <cell r="K15">
            <v>0.57999999999999996</v>
          </cell>
          <cell r="L15">
            <v>0.82</v>
          </cell>
          <cell r="M15">
            <v>0.75</v>
          </cell>
          <cell r="N15">
            <v>0.75</v>
          </cell>
          <cell r="O15">
            <v>0.78</v>
          </cell>
          <cell r="P15">
            <v>0.77</v>
          </cell>
          <cell r="Q15">
            <v>0.76</v>
          </cell>
          <cell r="R15">
            <v>0.61</v>
          </cell>
          <cell r="T15">
            <v>0.77</v>
          </cell>
        </row>
        <row r="16">
          <cell r="A16" t="str">
            <v>B81089</v>
          </cell>
          <cell r="B16" t="str">
            <v>L Witvliet</v>
          </cell>
          <cell r="C16" t="str">
            <v>HU9 5AD</v>
          </cell>
          <cell r="E16">
            <v>0.67</v>
          </cell>
          <cell r="G16">
            <v>0.67</v>
          </cell>
          <cell r="I16">
            <v>0.56999999999999995</v>
          </cell>
          <cell r="J16">
            <v>407</v>
          </cell>
          <cell r="K16">
            <v>0.23</v>
          </cell>
          <cell r="L16">
            <v>0.69</v>
          </cell>
          <cell r="M16">
            <v>1</v>
          </cell>
          <cell r="N16">
            <v>0.56999999999999995</v>
          </cell>
          <cell r="O16">
            <v>0.55000000000000004</v>
          </cell>
          <cell r="P16">
            <v>0.56000000000000005</v>
          </cell>
          <cell r="Q16">
            <v>0.64</v>
          </cell>
          <cell r="R16">
            <v>0.41</v>
          </cell>
          <cell r="T16">
            <v>0.57999999999999996</v>
          </cell>
        </row>
        <row r="17">
          <cell r="A17" t="str">
            <v>B81018</v>
          </cell>
          <cell r="B17" t="str">
            <v>Orchard 2000 Med Centre</v>
          </cell>
          <cell r="C17" t="str">
            <v>HU6 9BS</v>
          </cell>
          <cell r="E17">
            <v>0.59</v>
          </cell>
          <cell r="G17">
            <v>0.59</v>
          </cell>
          <cell r="I17">
            <v>0.55000000000000004</v>
          </cell>
          <cell r="J17">
            <v>765</v>
          </cell>
          <cell r="K17">
            <v>0.38</v>
          </cell>
          <cell r="L17">
            <v>0.72</v>
          </cell>
          <cell r="M17">
            <v>0.53</v>
          </cell>
          <cell r="N17">
            <v>0.6</v>
          </cell>
          <cell r="O17">
            <v>0.52</v>
          </cell>
          <cell r="P17">
            <v>0.56000000000000005</v>
          </cell>
          <cell r="Q17">
            <v>0.79</v>
          </cell>
          <cell r="R17" t="str">
            <v>N/A</v>
          </cell>
          <cell r="T17">
            <v>0.54</v>
          </cell>
        </row>
        <row r="18">
          <cell r="A18" t="str">
            <v>B81049</v>
          </cell>
          <cell r="B18" t="str">
            <v>New Hall Surgery</v>
          </cell>
          <cell r="C18" t="str">
            <v>HU6 8QF</v>
          </cell>
          <cell r="E18">
            <v>0.76</v>
          </cell>
          <cell r="G18">
            <v>0.74</v>
          </cell>
          <cell r="I18">
            <v>0.72</v>
          </cell>
          <cell r="J18">
            <v>1293</v>
          </cell>
          <cell r="K18">
            <v>0.56000000000000005</v>
          </cell>
          <cell r="L18">
            <v>0.81</v>
          </cell>
          <cell r="M18">
            <v>0.66</v>
          </cell>
          <cell r="N18">
            <v>0.68</v>
          </cell>
          <cell r="O18">
            <v>0.71</v>
          </cell>
          <cell r="P18">
            <v>0.73</v>
          </cell>
          <cell r="Q18">
            <v>0.78</v>
          </cell>
          <cell r="R18" t="str">
            <v>N/A</v>
          </cell>
          <cell r="T18">
            <v>0.69</v>
          </cell>
        </row>
        <row r="19">
          <cell r="A19" t="str">
            <v>B81021</v>
          </cell>
          <cell r="B19" t="str">
            <v>Faith House Surgery</v>
          </cell>
          <cell r="C19" t="str">
            <v>HU6 7ER</v>
          </cell>
          <cell r="E19">
            <v>0.78</v>
          </cell>
          <cell r="G19">
            <v>0.78</v>
          </cell>
          <cell r="I19">
            <v>0.75</v>
          </cell>
          <cell r="J19">
            <v>1193</v>
          </cell>
          <cell r="K19">
            <v>0.49</v>
          </cell>
          <cell r="L19">
            <v>0.83</v>
          </cell>
          <cell r="M19">
            <v>0.68</v>
          </cell>
          <cell r="N19">
            <v>0.71</v>
          </cell>
          <cell r="O19">
            <v>0.75</v>
          </cell>
          <cell r="P19">
            <v>0.79</v>
          </cell>
          <cell r="Q19">
            <v>0.75</v>
          </cell>
          <cell r="R19">
            <v>0.78</v>
          </cell>
          <cell r="T19">
            <v>0.75</v>
          </cell>
        </row>
        <row r="20">
          <cell r="A20" t="str">
            <v>B81095</v>
          </cell>
          <cell r="B20" t="str">
            <v>BF Cook</v>
          </cell>
          <cell r="C20" t="str">
            <v>HU6 7HP</v>
          </cell>
          <cell r="E20">
            <v>0.8</v>
          </cell>
          <cell r="G20">
            <v>0.77</v>
          </cell>
          <cell r="I20">
            <v>0.76</v>
          </cell>
          <cell r="J20">
            <v>654</v>
          </cell>
          <cell r="K20">
            <v>0.56000000000000005</v>
          </cell>
          <cell r="L20">
            <v>0.87</v>
          </cell>
          <cell r="M20">
            <v>0.64</v>
          </cell>
          <cell r="N20">
            <v>0.75</v>
          </cell>
          <cell r="O20">
            <v>0.77</v>
          </cell>
          <cell r="P20">
            <v>0.81</v>
          </cell>
          <cell r="Q20">
            <v>0.77</v>
          </cell>
          <cell r="R20" t="str">
            <v>N/A</v>
          </cell>
          <cell r="T20">
            <v>0.75</v>
          </cell>
        </row>
        <row r="21">
          <cell r="A21" t="str">
            <v>B81048</v>
          </cell>
          <cell r="B21" t="str">
            <v>Newland Group Medical</v>
          </cell>
          <cell r="C21" t="str">
            <v>HU5 2NT</v>
          </cell>
          <cell r="E21">
            <v>0.74</v>
          </cell>
          <cell r="G21">
            <v>0.7</v>
          </cell>
          <cell r="I21">
            <v>0.69</v>
          </cell>
          <cell r="J21">
            <v>1036</v>
          </cell>
          <cell r="K21">
            <v>0.54</v>
          </cell>
          <cell r="L21">
            <v>0.8</v>
          </cell>
          <cell r="M21">
            <v>0.66</v>
          </cell>
          <cell r="N21">
            <v>0.7</v>
          </cell>
          <cell r="O21">
            <v>0.69</v>
          </cell>
          <cell r="P21">
            <v>0.68</v>
          </cell>
          <cell r="Q21">
            <v>0.72</v>
          </cell>
          <cell r="R21" t="str">
            <v>N/A</v>
          </cell>
          <cell r="T21">
            <v>0.71</v>
          </cell>
        </row>
        <row r="22">
          <cell r="A22" t="str">
            <v>B81104</v>
          </cell>
          <cell r="B22" t="str">
            <v>Newland Health Centre</v>
          </cell>
          <cell r="C22" t="str">
            <v>HU5 2EG</v>
          </cell>
          <cell r="E22">
            <v>0.62</v>
          </cell>
          <cell r="G22">
            <v>0.61</v>
          </cell>
          <cell r="I22">
            <v>0.63</v>
          </cell>
          <cell r="J22">
            <v>180</v>
          </cell>
          <cell r="K22">
            <v>0.56000000000000005</v>
          </cell>
          <cell r="L22">
            <v>0.73</v>
          </cell>
          <cell r="M22">
            <v>0.65</v>
          </cell>
          <cell r="N22">
            <v>0.73</v>
          </cell>
          <cell r="O22">
            <v>0.59</v>
          </cell>
          <cell r="P22">
            <v>0.55000000000000004</v>
          </cell>
          <cell r="Q22">
            <v>0.5</v>
          </cell>
          <cell r="R22" t="str">
            <v>N/A</v>
          </cell>
          <cell r="T22">
            <v>0.65</v>
          </cell>
        </row>
        <row r="23">
          <cell r="A23" t="str">
            <v>B81072</v>
          </cell>
          <cell r="B23" t="str">
            <v>Alexandra Health Care Centre</v>
          </cell>
          <cell r="C23" t="str">
            <v>HU5 2NT</v>
          </cell>
          <cell r="E23">
            <v>0.68</v>
          </cell>
          <cell r="G23">
            <v>0.66</v>
          </cell>
          <cell r="I23">
            <v>0.67</v>
          </cell>
          <cell r="J23">
            <v>881</v>
          </cell>
          <cell r="K23">
            <v>0.55000000000000004</v>
          </cell>
          <cell r="L23">
            <v>0.76</v>
          </cell>
          <cell r="M23">
            <v>0.71</v>
          </cell>
          <cell r="N23">
            <v>0.66</v>
          </cell>
          <cell r="O23">
            <v>0.65</v>
          </cell>
          <cell r="P23">
            <v>0.67</v>
          </cell>
          <cell r="Q23">
            <v>0.65</v>
          </cell>
          <cell r="R23" t="str">
            <v>N/A</v>
          </cell>
          <cell r="T23">
            <v>0.72</v>
          </cell>
        </row>
        <row r="24">
          <cell r="A24" t="str">
            <v>B81052</v>
          </cell>
          <cell r="B24" t="str">
            <v>Princes Medical Centre</v>
          </cell>
          <cell r="C24" t="str">
            <v>HU5 3QA</v>
          </cell>
          <cell r="E24">
            <v>0.72</v>
          </cell>
          <cell r="G24">
            <v>0.7</v>
          </cell>
          <cell r="I24">
            <v>0.64</v>
          </cell>
          <cell r="J24">
            <v>639</v>
          </cell>
          <cell r="K24">
            <v>0.5</v>
          </cell>
          <cell r="L24">
            <v>0.74</v>
          </cell>
          <cell r="M24">
            <v>0.56999999999999995</v>
          </cell>
          <cell r="N24">
            <v>0.65</v>
          </cell>
          <cell r="O24">
            <v>0.64</v>
          </cell>
          <cell r="P24">
            <v>0.67</v>
          </cell>
          <cell r="Q24">
            <v>0.64</v>
          </cell>
          <cell r="R24" t="str">
            <v>N/A</v>
          </cell>
          <cell r="T24">
            <v>0.66</v>
          </cell>
        </row>
        <row r="25">
          <cell r="A25" t="str">
            <v>B81035</v>
          </cell>
          <cell r="B25" t="str">
            <v>Avenues Medical Centre</v>
          </cell>
          <cell r="C25" t="str">
            <v>HU5 3TJ</v>
          </cell>
          <cell r="E25">
            <v>0.8</v>
          </cell>
          <cell r="G25">
            <v>0.75</v>
          </cell>
          <cell r="I25">
            <v>0.74</v>
          </cell>
          <cell r="J25">
            <v>885</v>
          </cell>
          <cell r="K25">
            <v>0.53</v>
          </cell>
          <cell r="L25">
            <v>0.8</v>
          </cell>
          <cell r="M25">
            <v>0.79</v>
          </cell>
          <cell r="N25">
            <v>0.7</v>
          </cell>
          <cell r="O25">
            <v>0.72</v>
          </cell>
          <cell r="P25">
            <v>0.8</v>
          </cell>
          <cell r="Q25">
            <v>0.75</v>
          </cell>
          <cell r="R25">
            <v>0.7</v>
          </cell>
          <cell r="T25">
            <v>0.77</v>
          </cell>
        </row>
        <row r="27">
          <cell r="A27" t="str">
            <v>Screening at Unit 3 (East Hull)</v>
          </cell>
        </row>
        <row r="28">
          <cell r="A28" t="str">
            <v>Practice Code</v>
          </cell>
          <cell r="B28" t="str">
            <v>Practice Name</v>
          </cell>
          <cell r="C28" t="str">
            <v>Postcode</v>
          </cell>
          <cell r="E28" t="str">
            <v>Final Uptake Figure %</v>
          </cell>
          <cell r="G28" t="str">
            <v>Final Uptake Figure %</v>
          </cell>
          <cell r="I28" t="str">
            <v>Final Uptake Figure %</v>
          </cell>
          <cell r="J28" t="str">
            <v>Number of Eligible Clients</v>
          </cell>
          <cell r="K28" t="str">
            <v>Prevalent Attendance</v>
          </cell>
          <cell r="L28" t="str">
            <v>Incident Attendance</v>
          </cell>
          <cell r="M28" t="str">
            <v>47 - 49</v>
          </cell>
          <cell r="N28" t="str">
            <v>50 - 54</v>
          </cell>
          <cell r="O28" t="str">
            <v>55 - 59</v>
          </cell>
          <cell r="P28" t="str">
            <v>60 - 64</v>
          </cell>
          <cell r="Q28" t="str">
            <v>65 - 70</v>
          </cell>
          <cell r="R28" t="str">
            <v>71 - 73</v>
          </cell>
          <cell r="T28" t="str">
            <v>Final Uptake Figure</v>
          </cell>
        </row>
        <row r="29">
          <cell r="A29" t="str">
            <v>B81053</v>
          </cell>
          <cell r="B29" t="str">
            <v>Diadem Medical</v>
          </cell>
          <cell r="C29" t="str">
            <v>HU9 4AL</v>
          </cell>
          <cell r="E29">
            <v>0.76</v>
          </cell>
          <cell r="G29">
            <v>0.75</v>
          </cell>
          <cell r="I29">
            <v>0.76</v>
          </cell>
          <cell r="J29">
            <v>1241</v>
          </cell>
          <cell r="K29">
            <v>0.51</v>
          </cell>
          <cell r="L29">
            <v>0.84</v>
          </cell>
          <cell r="M29">
            <v>0.75</v>
          </cell>
          <cell r="N29">
            <v>0.73</v>
          </cell>
          <cell r="O29">
            <v>0.79</v>
          </cell>
          <cell r="P29">
            <v>0.77</v>
          </cell>
          <cell r="Q29">
            <v>0.72</v>
          </cell>
          <cell r="R29" t="str">
            <v>N/A</v>
          </cell>
          <cell r="T29">
            <v>0.69</v>
          </cell>
        </row>
        <row r="30">
          <cell r="A30" t="str">
            <v>B81081</v>
          </cell>
          <cell r="B30" t="str">
            <v>New Green Surgery</v>
          </cell>
          <cell r="C30" t="str">
            <v>HU9 2LJ</v>
          </cell>
          <cell r="E30">
            <v>0.8</v>
          </cell>
          <cell r="G30">
            <v>0.78</v>
          </cell>
          <cell r="I30">
            <v>0.79</v>
          </cell>
          <cell r="J30">
            <v>419</v>
          </cell>
          <cell r="K30">
            <v>0.6</v>
          </cell>
          <cell r="L30">
            <v>0.86</v>
          </cell>
          <cell r="M30">
            <v>0.71</v>
          </cell>
          <cell r="N30">
            <v>0.83</v>
          </cell>
          <cell r="O30">
            <v>0.84</v>
          </cell>
          <cell r="P30">
            <v>0.73</v>
          </cell>
          <cell r="Q30">
            <v>0.74</v>
          </cell>
          <cell r="R30" t="str">
            <v>N/A</v>
          </cell>
          <cell r="T30">
            <v>0.75</v>
          </cell>
        </row>
        <row r="31">
          <cell r="A31" t="str">
            <v>B81074</v>
          </cell>
          <cell r="B31" t="str">
            <v>Southcoates Medical Centre</v>
          </cell>
          <cell r="C31" t="str">
            <v>HU9 2LR</v>
          </cell>
          <cell r="E31">
            <v>0.74</v>
          </cell>
          <cell r="G31">
            <v>0.72</v>
          </cell>
          <cell r="I31">
            <v>0.76</v>
          </cell>
          <cell r="J31">
            <v>433</v>
          </cell>
          <cell r="K31">
            <v>0.55000000000000004</v>
          </cell>
          <cell r="L31">
            <v>0.85</v>
          </cell>
          <cell r="M31">
            <v>0.81</v>
          </cell>
          <cell r="N31">
            <v>0.78</v>
          </cell>
          <cell r="O31">
            <v>0.78</v>
          </cell>
          <cell r="P31">
            <v>0.75</v>
          </cell>
          <cell r="Q31">
            <v>0.7</v>
          </cell>
          <cell r="R31" t="str">
            <v>N/A</v>
          </cell>
          <cell r="T31">
            <v>0.71</v>
          </cell>
        </row>
        <row r="32">
          <cell r="A32" t="str">
            <v>B81682</v>
          </cell>
          <cell r="B32" t="str">
            <v>Longhill Health Care Centre (Dr. Sheikh)</v>
          </cell>
          <cell r="C32" t="str">
            <v>HU8 9RW</v>
          </cell>
          <cell r="E32">
            <v>0.69</v>
          </cell>
          <cell r="G32">
            <v>0.65</v>
          </cell>
          <cell r="I32">
            <v>0.73</v>
          </cell>
          <cell r="J32">
            <v>611</v>
          </cell>
          <cell r="K32">
            <v>0.49</v>
          </cell>
          <cell r="L32">
            <v>0.82</v>
          </cell>
          <cell r="M32">
            <v>0.78</v>
          </cell>
          <cell r="N32">
            <v>0.72</v>
          </cell>
          <cell r="O32">
            <v>0.75</v>
          </cell>
          <cell r="P32">
            <v>0.72</v>
          </cell>
          <cell r="Q32">
            <v>0.7</v>
          </cell>
          <cell r="R32" t="str">
            <v>N/A</v>
          </cell>
          <cell r="T32">
            <v>0.66</v>
          </cell>
        </row>
        <row r="33">
          <cell r="A33" t="str">
            <v>B81645</v>
          </cell>
          <cell r="B33" t="str">
            <v>East Park Practice</v>
          </cell>
          <cell r="C33" t="str">
            <v>HU9 3JR</v>
          </cell>
          <cell r="E33">
            <v>0.69</v>
          </cell>
          <cell r="G33">
            <v>0.68</v>
          </cell>
          <cell r="I33">
            <v>0.69</v>
          </cell>
          <cell r="J33">
            <v>266</v>
          </cell>
          <cell r="K33">
            <v>0.45</v>
          </cell>
          <cell r="L33">
            <v>0.81</v>
          </cell>
          <cell r="M33">
            <v>0.67</v>
          </cell>
          <cell r="N33">
            <v>0.75</v>
          </cell>
          <cell r="O33">
            <v>0.63</v>
          </cell>
          <cell r="P33">
            <v>0.71</v>
          </cell>
          <cell r="Q33">
            <v>0.66</v>
          </cell>
          <cell r="R33" t="str">
            <v>N/A</v>
          </cell>
          <cell r="T33">
            <v>0.66</v>
          </cell>
        </row>
        <row r="34">
          <cell r="A34" t="str">
            <v>B81635</v>
          </cell>
          <cell r="B34" t="str">
            <v>Laurbel Bilton</v>
          </cell>
          <cell r="C34" t="str">
            <v>HU11 4AR</v>
          </cell>
          <cell r="E34">
            <v>0.86</v>
          </cell>
          <cell r="G34">
            <v>0.86</v>
          </cell>
          <cell r="I34">
            <v>0.87</v>
          </cell>
          <cell r="J34">
            <v>496</v>
          </cell>
          <cell r="K34">
            <v>0.66</v>
          </cell>
          <cell r="L34">
            <v>0.91</v>
          </cell>
          <cell r="M34">
            <v>0.8</v>
          </cell>
          <cell r="N34">
            <v>0.86</v>
          </cell>
          <cell r="O34">
            <v>0.87</v>
          </cell>
          <cell r="P34">
            <v>0.86</v>
          </cell>
          <cell r="Q34">
            <v>0.89</v>
          </cell>
          <cell r="R34" t="str">
            <v>N/A</v>
          </cell>
          <cell r="T34">
            <v>0.81</v>
          </cell>
        </row>
        <row r="35">
          <cell r="A35" t="str">
            <v>B81008</v>
          </cell>
          <cell r="B35" t="str">
            <v>Morril Street Health Centre</v>
          </cell>
          <cell r="C35" t="str">
            <v>HU9 2LJ</v>
          </cell>
          <cell r="E35">
            <v>0.69</v>
          </cell>
          <cell r="G35">
            <v>0.68</v>
          </cell>
          <cell r="I35">
            <v>0.69</v>
          </cell>
          <cell r="J35">
            <v>1698</v>
          </cell>
          <cell r="K35">
            <v>0.49</v>
          </cell>
          <cell r="L35">
            <v>0.79</v>
          </cell>
          <cell r="M35">
            <v>0.86</v>
          </cell>
          <cell r="N35">
            <v>0.71</v>
          </cell>
          <cell r="O35">
            <v>0.69</v>
          </cell>
          <cell r="P35">
            <v>0.72</v>
          </cell>
          <cell r="Q35">
            <v>0.63</v>
          </cell>
          <cell r="R35" t="str">
            <v>N/A</v>
          </cell>
          <cell r="T35">
            <v>0.66</v>
          </cell>
        </row>
        <row r="36">
          <cell r="A36" t="str">
            <v>B81066</v>
          </cell>
          <cell r="B36" t="str">
            <v>Park Health Centre (Dr. Chowdhury)</v>
          </cell>
          <cell r="C36" t="str">
            <v>HU9 3JR</v>
          </cell>
          <cell r="E36">
            <v>0.59</v>
          </cell>
          <cell r="G36">
            <v>0.67</v>
          </cell>
          <cell r="I36">
            <v>0.64</v>
          </cell>
          <cell r="J36">
            <v>297</v>
          </cell>
          <cell r="K36">
            <v>0.44</v>
          </cell>
          <cell r="L36">
            <v>0.73</v>
          </cell>
          <cell r="M36">
            <v>0.75</v>
          </cell>
          <cell r="N36">
            <v>0.71</v>
          </cell>
          <cell r="O36">
            <v>0.7</v>
          </cell>
          <cell r="P36">
            <v>0.61</v>
          </cell>
          <cell r="Q36">
            <v>0.49</v>
          </cell>
          <cell r="R36">
            <v>0.84</v>
          </cell>
          <cell r="T36">
            <v>0.67</v>
          </cell>
        </row>
        <row r="37">
          <cell r="A37" t="str">
            <v>B81674</v>
          </cell>
          <cell r="B37" t="str">
            <v>Longhill Health Care Centre (Dr. Joseph)</v>
          </cell>
          <cell r="C37" t="str">
            <v>HU8 9RW</v>
          </cell>
          <cell r="E37">
            <v>0.54</v>
          </cell>
          <cell r="G37">
            <v>0.63</v>
          </cell>
          <cell r="I37">
            <v>0.67</v>
          </cell>
          <cell r="J37">
            <v>280</v>
          </cell>
          <cell r="K37">
            <v>0.53</v>
          </cell>
          <cell r="L37">
            <v>0.77</v>
          </cell>
          <cell r="M37">
            <v>0.68</v>
          </cell>
          <cell r="N37">
            <v>0.66</v>
          </cell>
          <cell r="O37">
            <v>0.7</v>
          </cell>
          <cell r="P37">
            <v>0.57999999999999996</v>
          </cell>
          <cell r="Q37">
            <v>0.69</v>
          </cell>
          <cell r="R37" t="str">
            <v>N/A</v>
          </cell>
          <cell r="T37">
            <v>0.62</v>
          </cell>
        </row>
        <row r="38">
          <cell r="A38" t="str">
            <v>B81080</v>
          </cell>
          <cell r="B38" t="str">
            <v>Longhill Health Care Centre (Dr. Malczewski)</v>
          </cell>
          <cell r="C38" t="str">
            <v>HU8 9RW</v>
          </cell>
          <cell r="E38">
            <v>0.7</v>
          </cell>
          <cell r="G38">
            <v>0.69</v>
          </cell>
          <cell r="I38">
            <v>0.72</v>
          </cell>
          <cell r="J38">
            <v>281</v>
          </cell>
          <cell r="K38">
            <v>0.53</v>
          </cell>
          <cell r="L38">
            <v>0.84</v>
          </cell>
          <cell r="M38">
            <v>0.71</v>
          </cell>
          <cell r="N38">
            <v>0.79</v>
          </cell>
          <cell r="O38">
            <v>0.75</v>
          </cell>
          <cell r="P38">
            <v>0.7</v>
          </cell>
          <cell r="Q38">
            <v>0.62</v>
          </cell>
          <cell r="R38" t="str">
            <v>N/A</v>
          </cell>
          <cell r="T38">
            <v>0.64</v>
          </cell>
        </row>
        <row r="39">
          <cell r="A39" t="str">
            <v>B81097</v>
          </cell>
          <cell r="B39" t="str">
            <v>Park Health Care (Dr. Yagnik)</v>
          </cell>
          <cell r="C39" t="str">
            <v>HU9 3JR</v>
          </cell>
          <cell r="E39">
            <v>0.83</v>
          </cell>
          <cell r="G39">
            <v>0.84</v>
          </cell>
          <cell r="I39">
            <v>0.79</v>
          </cell>
          <cell r="J39">
            <v>259</v>
          </cell>
          <cell r="K39">
            <v>0.5</v>
          </cell>
          <cell r="L39">
            <v>0.83</v>
          </cell>
          <cell r="M39" t="str">
            <v>N/A</v>
          </cell>
          <cell r="N39">
            <v>0.76</v>
          </cell>
          <cell r="O39">
            <v>0.87</v>
          </cell>
          <cell r="P39">
            <v>0.78</v>
          </cell>
          <cell r="Q39">
            <v>0.89</v>
          </cell>
          <cell r="R39">
            <v>0.5</v>
          </cell>
          <cell r="T39">
            <v>0.79</v>
          </cell>
        </row>
        <row r="40">
          <cell r="A40" t="str">
            <v>B81040</v>
          </cell>
          <cell r="B40" t="str">
            <v>Marfleet Group Practice</v>
          </cell>
          <cell r="C40" t="str">
            <v>HU9 5HH</v>
          </cell>
          <cell r="E40">
            <v>0.65</v>
          </cell>
          <cell r="G40">
            <v>0.65</v>
          </cell>
          <cell r="I40">
            <v>0.59</v>
          </cell>
          <cell r="J40">
            <v>2174</v>
          </cell>
          <cell r="K40">
            <v>0.44</v>
          </cell>
          <cell r="L40">
            <v>0.71</v>
          </cell>
          <cell r="M40">
            <v>0.6</v>
          </cell>
          <cell r="N40">
            <v>0.59</v>
          </cell>
          <cell r="O40">
            <v>0.59</v>
          </cell>
          <cell r="P40">
            <v>0.61</v>
          </cell>
          <cell r="Q40">
            <v>0.56999999999999995</v>
          </cell>
          <cell r="R40" t="str">
            <v>N/A</v>
          </cell>
          <cell r="T40">
            <v>0.6</v>
          </cell>
        </row>
        <row r="42">
          <cell r="A42" t="str">
            <v>Screening at Unit 1 (Kingswood)</v>
          </cell>
        </row>
        <row r="43">
          <cell r="A43" t="str">
            <v>Practice Code</v>
          </cell>
          <cell r="B43" t="str">
            <v>Practice Name</v>
          </cell>
          <cell r="C43" t="str">
            <v>Postcode</v>
          </cell>
          <cell r="E43" t="str">
            <v>Final Uptake Figure %</v>
          </cell>
          <cell r="G43" t="str">
            <v>Final Uptake Figure %</v>
          </cell>
          <cell r="I43" t="str">
            <v>Final Uptake Figure %</v>
          </cell>
          <cell r="J43" t="str">
            <v>Number of Eligible Clients</v>
          </cell>
          <cell r="K43" t="str">
            <v>Prevalent Attendance</v>
          </cell>
          <cell r="L43" t="str">
            <v>Incident Attendance</v>
          </cell>
          <cell r="M43" t="str">
            <v>47 - 49</v>
          </cell>
          <cell r="N43" t="str">
            <v>50 - 54</v>
          </cell>
          <cell r="O43" t="str">
            <v>55 - 59</v>
          </cell>
          <cell r="P43" t="str">
            <v>60 - 64</v>
          </cell>
          <cell r="Q43" t="str">
            <v>65 - 70</v>
          </cell>
          <cell r="R43" t="str">
            <v>71 - 73</v>
          </cell>
          <cell r="T43" t="str">
            <v>Final Uptake Figure</v>
          </cell>
        </row>
        <row r="44">
          <cell r="A44" t="str">
            <v>B81644</v>
          </cell>
          <cell r="B44" t="str">
            <v>Chestnut Farm Hull</v>
          </cell>
          <cell r="C44" t="str">
            <v>HU8 9LF</v>
          </cell>
          <cell r="E44">
            <v>0.73</v>
          </cell>
          <cell r="G44">
            <v>0.69</v>
          </cell>
          <cell r="I44">
            <v>0.71</v>
          </cell>
          <cell r="J44">
            <v>271</v>
          </cell>
          <cell r="K44">
            <v>0.55000000000000004</v>
          </cell>
          <cell r="L44">
            <v>0.78</v>
          </cell>
          <cell r="M44">
            <v>0.75</v>
          </cell>
          <cell r="N44">
            <v>0.76</v>
          </cell>
          <cell r="O44">
            <v>0.75</v>
          </cell>
          <cell r="P44">
            <v>0.74</v>
          </cell>
          <cell r="Q44">
            <v>0.64</v>
          </cell>
          <cell r="R44">
            <v>0.23</v>
          </cell>
          <cell r="T44">
            <v>0.75</v>
          </cell>
        </row>
        <row r="45">
          <cell r="A45" t="str">
            <v>B81002</v>
          </cell>
          <cell r="B45" t="str">
            <v>Bransholme South H/C (Dr Choudhury / Danda)</v>
          </cell>
          <cell r="C45" t="str">
            <v>HU7 4DW</v>
          </cell>
          <cell r="E45">
            <v>0.62</v>
          </cell>
          <cell r="G45">
            <v>0.55000000000000004</v>
          </cell>
          <cell r="I45">
            <v>0.56999999999999995</v>
          </cell>
          <cell r="J45">
            <v>472</v>
          </cell>
          <cell r="K45">
            <v>0.34</v>
          </cell>
          <cell r="L45">
            <v>0.73</v>
          </cell>
          <cell r="M45">
            <v>0.41</v>
          </cell>
          <cell r="N45">
            <v>0.5</v>
          </cell>
          <cell r="O45">
            <v>0.66</v>
          </cell>
          <cell r="P45">
            <v>0.62</v>
          </cell>
          <cell r="Q45">
            <v>0.61</v>
          </cell>
          <cell r="R45" t="str">
            <v>N/A</v>
          </cell>
          <cell r="T45">
            <v>0.66</v>
          </cell>
        </row>
        <row r="46">
          <cell r="A46" t="str">
            <v>B81020</v>
          </cell>
          <cell r="B46" t="str">
            <v>Sutton Manor Surgery</v>
          </cell>
          <cell r="C46" t="str">
            <v>HU7 4PT</v>
          </cell>
          <cell r="E46">
            <v>0.75</v>
          </cell>
          <cell r="G46">
            <v>0.76</v>
          </cell>
          <cell r="I46">
            <v>0.71</v>
          </cell>
          <cell r="J46">
            <v>1108</v>
          </cell>
          <cell r="K46">
            <v>0.52</v>
          </cell>
          <cell r="L46">
            <v>0.79</v>
          </cell>
          <cell r="M46">
            <v>0.63</v>
          </cell>
          <cell r="N46">
            <v>0.71</v>
          </cell>
          <cell r="O46">
            <v>0.72</v>
          </cell>
          <cell r="P46">
            <v>0.74</v>
          </cell>
          <cell r="Q46">
            <v>0.75</v>
          </cell>
          <cell r="R46">
            <v>0.54</v>
          </cell>
          <cell r="T46">
            <v>0.74</v>
          </cell>
        </row>
        <row r="47">
          <cell r="A47" t="str">
            <v>B81094</v>
          </cell>
          <cell r="B47" t="str">
            <v>Sutton Park Medical</v>
          </cell>
          <cell r="C47" t="str">
            <v>HU7 4BJ</v>
          </cell>
          <cell r="E47">
            <v>0.83</v>
          </cell>
          <cell r="G47">
            <v>0.81</v>
          </cell>
          <cell r="I47">
            <v>0.74</v>
          </cell>
          <cell r="J47">
            <v>265</v>
          </cell>
          <cell r="K47">
            <v>0.6</v>
          </cell>
          <cell r="L47">
            <v>0.79</v>
          </cell>
          <cell r="M47">
            <v>0.66</v>
          </cell>
          <cell r="N47">
            <v>0.8</v>
          </cell>
          <cell r="O47">
            <v>0.65</v>
          </cell>
          <cell r="P47">
            <v>0.81</v>
          </cell>
          <cell r="Q47">
            <v>0.71</v>
          </cell>
          <cell r="R47" t="str">
            <v>N/A</v>
          </cell>
          <cell r="T47">
            <v>0.77</v>
          </cell>
        </row>
        <row r="48">
          <cell r="A48" t="str">
            <v>Y02344</v>
          </cell>
          <cell r="B48" t="str">
            <v>The Northpoint</v>
          </cell>
          <cell r="C48" t="str">
            <v>HU7 4DW</v>
          </cell>
          <cell r="E48" t="str">
            <v>new practice</v>
          </cell>
          <cell r="G48">
            <v>0.6</v>
          </cell>
          <cell r="I48">
            <v>0.56000000000000005</v>
          </cell>
          <cell r="J48">
            <v>331</v>
          </cell>
          <cell r="K48">
            <v>0.47</v>
          </cell>
          <cell r="L48">
            <v>0.67</v>
          </cell>
          <cell r="M48">
            <v>0.63</v>
          </cell>
          <cell r="N48">
            <v>0.62</v>
          </cell>
          <cell r="O48">
            <v>0.54</v>
          </cell>
          <cell r="P48">
            <v>0.45</v>
          </cell>
          <cell r="Q48">
            <v>0.56999999999999995</v>
          </cell>
          <cell r="R48" t="str">
            <v>N/A</v>
          </cell>
          <cell r="T48">
            <v>0.69</v>
          </cell>
        </row>
        <row r="49">
          <cell r="A49" t="str">
            <v>B81119</v>
          </cell>
          <cell r="B49" t="str">
            <v>Bransholme South H/C (Dr Palooran)</v>
          </cell>
          <cell r="C49" t="str">
            <v>HU7 4DW</v>
          </cell>
          <cell r="E49">
            <v>0.65</v>
          </cell>
          <cell r="G49">
            <v>0.67</v>
          </cell>
          <cell r="I49">
            <v>0.59</v>
          </cell>
          <cell r="J49">
            <v>548</v>
          </cell>
          <cell r="K49">
            <v>0.46</v>
          </cell>
          <cell r="L49">
            <v>0.7</v>
          </cell>
          <cell r="M49">
            <v>0.56999999999999995</v>
          </cell>
          <cell r="N49">
            <v>0.59</v>
          </cell>
          <cell r="O49">
            <v>0.6</v>
          </cell>
          <cell r="P49">
            <v>0.59</v>
          </cell>
          <cell r="Q49">
            <v>0.59</v>
          </cell>
          <cell r="R49">
            <v>1</v>
          </cell>
          <cell r="T49">
            <v>0.69</v>
          </cell>
        </row>
        <row r="50">
          <cell r="A50" t="str">
            <v>B81112</v>
          </cell>
          <cell r="B50" t="str">
            <v>St. Andrews Bransholme</v>
          </cell>
          <cell r="C50" t="str">
            <v>HU7 4DW</v>
          </cell>
          <cell r="E50">
            <v>0.65</v>
          </cell>
          <cell r="G50">
            <v>0.6</v>
          </cell>
          <cell r="I50">
            <v>0.62</v>
          </cell>
          <cell r="J50">
            <v>393</v>
          </cell>
          <cell r="K50">
            <v>0.35</v>
          </cell>
          <cell r="L50">
            <v>0.75</v>
          </cell>
          <cell r="M50">
            <v>0.53</v>
          </cell>
          <cell r="N50">
            <v>0.63</v>
          </cell>
          <cell r="O50">
            <v>0.57999999999999996</v>
          </cell>
          <cell r="P50">
            <v>0.67</v>
          </cell>
          <cell r="Q50">
            <v>0.63</v>
          </cell>
          <cell r="R50">
            <v>0.45</v>
          </cell>
          <cell r="T50">
            <v>0.64</v>
          </cell>
        </row>
        <row r="51">
          <cell r="A51" t="str">
            <v>B81685</v>
          </cell>
          <cell r="B51" t="str">
            <v>Orchard 2000 Group, Bransholme (Formerly Dr. Poulose)</v>
          </cell>
          <cell r="C51" t="str">
            <v>HU7 4DW</v>
          </cell>
          <cell r="E51">
            <v>0.54</v>
          </cell>
          <cell r="G51">
            <v>0.66</v>
          </cell>
          <cell r="I51">
            <v>0.57999999999999996</v>
          </cell>
          <cell r="J51">
            <v>272</v>
          </cell>
          <cell r="K51">
            <v>0.37</v>
          </cell>
          <cell r="L51">
            <v>0.68</v>
          </cell>
          <cell r="M51">
            <v>0.44</v>
          </cell>
          <cell r="N51">
            <v>0.71</v>
          </cell>
          <cell r="O51">
            <v>0.56000000000000005</v>
          </cell>
          <cell r="P51">
            <v>0.57999999999999996</v>
          </cell>
          <cell r="Q51">
            <v>0.51</v>
          </cell>
          <cell r="R51">
            <v>0.55000000000000004</v>
          </cell>
          <cell r="T51">
            <v>0.65</v>
          </cell>
        </row>
        <row r="52">
          <cell r="A52" t="str">
            <v>B81616</v>
          </cell>
          <cell r="B52" t="str">
            <v>Bransholme South H/C (Dr. Hendow)</v>
          </cell>
          <cell r="C52" t="str">
            <v>HU7 4DW</v>
          </cell>
          <cell r="E52">
            <v>0.68</v>
          </cell>
          <cell r="G52">
            <v>0.7</v>
          </cell>
          <cell r="I52">
            <v>0.71</v>
          </cell>
          <cell r="J52">
            <v>316</v>
          </cell>
          <cell r="K52">
            <v>0.61</v>
          </cell>
          <cell r="L52">
            <v>0.75</v>
          </cell>
          <cell r="M52">
            <v>0.53</v>
          </cell>
          <cell r="N52">
            <v>0.75</v>
          </cell>
          <cell r="O52">
            <v>0.67</v>
          </cell>
          <cell r="P52">
            <v>0.75</v>
          </cell>
          <cell r="Q52">
            <v>0.76</v>
          </cell>
          <cell r="R52">
            <v>0.52</v>
          </cell>
          <cell r="T52">
            <v>0.72</v>
          </cell>
        </row>
        <row r="53">
          <cell r="A53" t="str">
            <v>B81631</v>
          </cell>
          <cell r="B53" t="str">
            <v>Highlands Health Centre</v>
          </cell>
          <cell r="C53" t="str">
            <v>HU7 5DD</v>
          </cell>
          <cell r="E53">
            <v>0.62</v>
          </cell>
          <cell r="G53">
            <v>0.62</v>
          </cell>
          <cell r="I53">
            <v>0.57999999999999996</v>
          </cell>
          <cell r="J53">
            <v>136</v>
          </cell>
          <cell r="K53">
            <v>0.54</v>
          </cell>
          <cell r="L53">
            <v>0.75</v>
          </cell>
          <cell r="M53">
            <v>0.54</v>
          </cell>
          <cell r="N53">
            <v>0.63</v>
          </cell>
          <cell r="O53">
            <v>0.38</v>
          </cell>
          <cell r="P53">
            <v>1</v>
          </cell>
          <cell r="Q53">
            <v>0.63</v>
          </cell>
          <cell r="R53" t="str">
            <v>N/A</v>
          </cell>
        </row>
        <row r="54">
          <cell r="A54" t="str">
            <v>B81634</v>
          </cell>
          <cell r="B54" t="str">
            <v>Bransholme South H/C (Dr. Venugopal)</v>
          </cell>
          <cell r="C54" t="str">
            <v>HU7 4DW</v>
          </cell>
          <cell r="E54">
            <v>0.62</v>
          </cell>
          <cell r="G54">
            <v>0.65</v>
          </cell>
          <cell r="I54">
            <v>0.51</v>
          </cell>
          <cell r="J54">
            <v>114</v>
          </cell>
          <cell r="K54">
            <v>0.36</v>
          </cell>
          <cell r="L54">
            <v>0.7</v>
          </cell>
          <cell r="M54">
            <v>0.71</v>
          </cell>
          <cell r="N54">
            <v>0.52</v>
          </cell>
          <cell r="O54">
            <v>0.35</v>
          </cell>
          <cell r="P54">
            <v>0.36</v>
          </cell>
          <cell r="Q54">
            <v>0.57999999999999996</v>
          </cell>
          <cell r="R54">
            <v>0.67</v>
          </cell>
        </row>
        <row r="55">
          <cell r="A55" t="str">
            <v>B81688</v>
          </cell>
          <cell r="B55" t="str">
            <v>Bransholme South H/C (Dr. Gopal)</v>
          </cell>
          <cell r="C55" t="str">
            <v>HU7 4DW</v>
          </cell>
          <cell r="E55">
            <v>0.64</v>
          </cell>
          <cell r="G55">
            <v>0.67</v>
          </cell>
          <cell r="I55">
            <v>0.63</v>
          </cell>
          <cell r="J55">
            <v>243</v>
          </cell>
          <cell r="K55">
            <v>0.42</v>
          </cell>
          <cell r="L55">
            <v>0.76</v>
          </cell>
          <cell r="M55">
            <v>0.48</v>
          </cell>
          <cell r="N55">
            <v>0.63</v>
          </cell>
          <cell r="O55">
            <v>0.63</v>
          </cell>
          <cell r="P55">
            <v>0.73</v>
          </cell>
          <cell r="Q55">
            <v>0.59</v>
          </cell>
          <cell r="R55">
            <v>1</v>
          </cell>
        </row>
        <row r="56">
          <cell r="A56" t="str">
            <v>B81690</v>
          </cell>
          <cell r="B56" t="str">
            <v>The Bungalow Netherhall</v>
          </cell>
          <cell r="C56" t="str">
            <v>HU7 4YG</v>
          </cell>
          <cell r="E56">
            <v>0.76</v>
          </cell>
          <cell r="G56">
            <v>0.76</v>
          </cell>
          <cell r="I56">
            <v>0.78</v>
          </cell>
          <cell r="J56">
            <v>141</v>
          </cell>
          <cell r="K56" t="str">
            <v>N/A</v>
          </cell>
          <cell r="L56">
            <v>0.78</v>
          </cell>
          <cell r="M56" t="str">
            <v>N/A</v>
          </cell>
          <cell r="N56">
            <v>1</v>
          </cell>
          <cell r="O56">
            <v>0.69</v>
          </cell>
          <cell r="P56">
            <v>0.85</v>
          </cell>
          <cell r="Q56">
            <v>0.73</v>
          </cell>
          <cell r="R56" t="str">
            <v>N/A</v>
          </cell>
        </row>
        <row r="57">
          <cell r="A57" t="str">
            <v>Y02748</v>
          </cell>
          <cell r="B57" t="str">
            <v>Haxby Orchard Park</v>
          </cell>
          <cell r="C57" t="str">
            <v>HU6 9BX</v>
          </cell>
          <cell r="E57" t="str">
            <v>new practice</v>
          </cell>
          <cell r="G57">
            <v>0.71</v>
          </cell>
          <cell r="I57">
            <v>0.63</v>
          </cell>
          <cell r="J57">
            <v>214</v>
          </cell>
          <cell r="K57">
            <v>0.42</v>
          </cell>
          <cell r="L57">
            <v>0.72</v>
          </cell>
          <cell r="M57">
            <v>0.5</v>
          </cell>
          <cell r="N57">
            <v>0.6</v>
          </cell>
          <cell r="O57">
            <v>0.71</v>
          </cell>
          <cell r="P57">
            <v>0.63</v>
          </cell>
          <cell r="Q57">
            <v>0.56999999999999995</v>
          </cell>
          <cell r="R57">
            <v>0.68</v>
          </cell>
        </row>
        <row r="59">
          <cell r="A59" t="str">
            <v>Screening at Unit 2 (HRI)</v>
          </cell>
        </row>
        <row r="60">
          <cell r="A60" t="str">
            <v>Practice Code</v>
          </cell>
          <cell r="B60" t="str">
            <v>Practice Name</v>
          </cell>
          <cell r="C60" t="str">
            <v>Postcode</v>
          </cell>
          <cell r="E60" t="str">
            <v>Final Uptake Figure %</v>
          </cell>
          <cell r="G60" t="str">
            <v>Final Uptake Figure %</v>
          </cell>
          <cell r="I60" t="str">
            <v>Final Uptake Figure %</v>
          </cell>
          <cell r="J60" t="str">
            <v>Number of Eligible Clients</v>
          </cell>
          <cell r="K60" t="str">
            <v>Prevalent Attendance</v>
          </cell>
          <cell r="L60" t="str">
            <v>Incident Attendance</v>
          </cell>
          <cell r="M60" t="str">
            <v>47 - 49</v>
          </cell>
          <cell r="N60" t="str">
            <v>50 - 54</v>
          </cell>
          <cell r="O60" t="str">
            <v>55 - 59</v>
          </cell>
          <cell r="P60" t="str">
            <v>60 - 64</v>
          </cell>
          <cell r="Q60" t="str">
            <v>65 - 70</v>
          </cell>
          <cell r="R60" t="str">
            <v>71 - 73</v>
          </cell>
          <cell r="T60" t="str">
            <v>Final Uptake Figure</v>
          </cell>
        </row>
        <row r="61">
          <cell r="A61" t="str">
            <v>B81032</v>
          </cell>
          <cell r="B61" t="str">
            <v>Wilberforce Surgery</v>
          </cell>
          <cell r="C61" t="str">
            <v>HU1 3SA</v>
          </cell>
          <cell r="E61">
            <v>0.52</v>
          </cell>
          <cell r="G61">
            <v>0.56000000000000005</v>
          </cell>
          <cell r="I61">
            <v>0.53</v>
          </cell>
          <cell r="J61">
            <v>278</v>
          </cell>
          <cell r="K61">
            <v>0.25</v>
          </cell>
          <cell r="L61">
            <v>0.74</v>
          </cell>
          <cell r="M61">
            <v>0.5</v>
          </cell>
          <cell r="N61">
            <v>0.51</v>
          </cell>
          <cell r="O61">
            <v>0.48</v>
          </cell>
          <cell r="P61">
            <v>0.61</v>
          </cell>
          <cell r="Q61">
            <v>0.49</v>
          </cell>
          <cell r="R61">
            <v>0.71</v>
          </cell>
        </row>
        <row r="62">
          <cell r="A62" t="str">
            <v>B81047</v>
          </cell>
          <cell r="B62" t="str">
            <v>Wolseley Medical Centre</v>
          </cell>
          <cell r="C62" t="str">
            <v>HU3 1DS</v>
          </cell>
          <cell r="E62">
            <v>0.66</v>
          </cell>
          <cell r="G62">
            <v>0.72</v>
          </cell>
          <cell r="I62">
            <v>0.65</v>
          </cell>
          <cell r="J62">
            <v>879</v>
          </cell>
          <cell r="K62">
            <v>0.56999999999999995</v>
          </cell>
          <cell r="L62">
            <v>0.77</v>
          </cell>
          <cell r="M62">
            <v>0.62</v>
          </cell>
          <cell r="N62">
            <v>0.68</v>
          </cell>
          <cell r="O62">
            <v>0.68</v>
          </cell>
          <cell r="P62">
            <v>0.62</v>
          </cell>
          <cell r="Q62">
            <v>0.65</v>
          </cell>
          <cell r="R62" t="str">
            <v>N/A</v>
          </cell>
        </row>
        <row r="63">
          <cell r="A63" t="str">
            <v>B81058</v>
          </cell>
          <cell r="B63" t="str">
            <v>Sydenham Health Group Practice</v>
          </cell>
          <cell r="C63" t="str">
            <v>HU3 2TA</v>
          </cell>
          <cell r="E63">
            <v>0.7</v>
          </cell>
          <cell r="G63">
            <v>0.73</v>
          </cell>
          <cell r="I63">
            <v>0.67</v>
          </cell>
          <cell r="J63">
            <v>1186</v>
          </cell>
          <cell r="K63">
            <v>0.48</v>
          </cell>
          <cell r="L63">
            <v>0.81</v>
          </cell>
          <cell r="M63">
            <v>0.59</v>
          </cell>
          <cell r="N63">
            <v>0.67</v>
          </cell>
          <cell r="O63">
            <v>0.7</v>
          </cell>
          <cell r="P63">
            <v>0.7</v>
          </cell>
          <cell r="Q63">
            <v>0.68</v>
          </cell>
          <cell r="R63" t="str">
            <v>N/A</v>
          </cell>
        </row>
        <row r="64">
          <cell r="A64" t="str">
            <v>Y00955</v>
          </cell>
          <cell r="B64" t="str">
            <v>Riverside Medical</v>
          </cell>
          <cell r="C64" t="str">
            <v>HU3 2RA</v>
          </cell>
          <cell r="E64">
            <v>0.44</v>
          </cell>
          <cell r="G64">
            <v>0.51</v>
          </cell>
          <cell r="I64">
            <v>0.47</v>
          </cell>
          <cell r="J64">
            <v>194</v>
          </cell>
          <cell r="K64">
            <v>0.34</v>
          </cell>
          <cell r="L64">
            <v>0.6</v>
          </cell>
          <cell r="M64">
            <v>0.5</v>
          </cell>
          <cell r="N64">
            <v>0.5</v>
          </cell>
          <cell r="O64">
            <v>0.47</v>
          </cell>
          <cell r="P64">
            <v>0.5</v>
          </cell>
          <cell r="Q64">
            <v>0.39</v>
          </cell>
          <cell r="R64" t="str">
            <v>N/A</v>
          </cell>
        </row>
        <row r="65">
          <cell r="A65" t="str">
            <v>B81054</v>
          </cell>
          <cell r="B65" t="str">
            <v>Clifton House Medical Centre</v>
          </cell>
          <cell r="C65" t="str">
            <v>HU5 2ST</v>
          </cell>
          <cell r="E65">
            <v>0.62</v>
          </cell>
          <cell r="G65">
            <v>0.66</v>
          </cell>
          <cell r="I65">
            <v>0.62</v>
          </cell>
          <cell r="J65">
            <v>1405</v>
          </cell>
          <cell r="K65">
            <v>0.43</v>
          </cell>
          <cell r="L65">
            <v>0.76</v>
          </cell>
          <cell r="M65">
            <v>0.55000000000000004</v>
          </cell>
          <cell r="N65">
            <v>0.64</v>
          </cell>
          <cell r="O65">
            <v>0.59</v>
          </cell>
          <cell r="P65">
            <v>0.65</v>
          </cell>
          <cell r="Q65">
            <v>0.66</v>
          </cell>
          <cell r="R65">
            <v>0</v>
          </cell>
        </row>
        <row r="66">
          <cell r="A66" t="str">
            <v>Y01200</v>
          </cell>
          <cell r="B66" t="str">
            <v>The Calvert Practice</v>
          </cell>
          <cell r="C66" t="str">
            <v>HU4 6BH</v>
          </cell>
          <cell r="E66">
            <v>0.77</v>
          </cell>
          <cell r="G66">
            <v>0.79</v>
          </cell>
          <cell r="I66">
            <v>0.75</v>
          </cell>
          <cell r="J66">
            <v>308</v>
          </cell>
          <cell r="K66">
            <v>0.61</v>
          </cell>
          <cell r="L66">
            <v>0.81</v>
          </cell>
          <cell r="M66">
            <v>0.75</v>
          </cell>
          <cell r="N66">
            <v>0.73</v>
          </cell>
          <cell r="O66">
            <v>0.79</v>
          </cell>
          <cell r="P66">
            <v>0.79</v>
          </cell>
          <cell r="Q66">
            <v>0.72</v>
          </cell>
          <cell r="R66">
            <v>0</v>
          </cell>
        </row>
        <row r="67">
          <cell r="A67" t="str">
            <v>B81017</v>
          </cell>
          <cell r="B67" t="str">
            <v>Kingston Medical Centre</v>
          </cell>
          <cell r="C67" t="str">
            <v>HU3 1TY</v>
          </cell>
          <cell r="E67">
            <v>0.61</v>
          </cell>
          <cell r="G67">
            <v>0.6</v>
          </cell>
          <cell r="I67">
            <v>0.54</v>
          </cell>
          <cell r="J67">
            <v>732</v>
          </cell>
          <cell r="K67">
            <v>0.26</v>
          </cell>
          <cell r="L67">
            <v>0.69</v>
          </cell>
          <cell r="M67">
            <v>0.56999999999999995</v>
          </cell>
          <cell r="N67">
            <v>0.47</v>
          </cell>
          <cell r="O67">
            <v>0.53</v>
          </cell>
          <cell r="P67">
            <v>0.59</v>
          </cell>
          <cell r="Q67">
            <v>0.6</v>
          </cell>
          <cell r="R67">
            <v>0.49</v>
          </cell>
        </row>
        <row r="68">
          <cell r="A68" t="str">
            <v>B81692</v>
          </cell>
          <cell r="B68" t="str">
            <v>The Quays Medical Centre</v>
          </cell>
          <cell r="C68" t="str">
            <v>HU1 3SA</v>
          </cell>
          <cell r="E68">
            <v>0.32</v>
          </cell>
          <cell r="G68">
            <v>0.32</v>
          </cell>
          <cell r="I68">
            <v>0.31</v>
          </cell>
          <cell r="J68">
            <v>108</v>
          </cell>
          <cell r="K68">
            <v>0.18</v>
          </cell>
          <cell r="L68">
            <v>0.6</v>
          </cell>
          <cell r="M68">
            <v>0.4</v>
          </cell>
          <cell r="N68">
            <v>0.26</v>
          </cell>
          <cell r="O68">
            <v>0.44</v>
          </cell>
          <cell r="P68">
            <v>0.35</v>
          </cell>
          <cell r="Q68">
            <v>0.33</v>
          </cell>
          <cell r="R68" t="str">
            <v>N/A</v>
          </cell>
        </row>
        <row r="69">
          <cell r="A69" t="str">
            <v>Y02747</v>
          </cell>
          <cell r="B69" t="str">
            <v>Kingswood Surgery</v>
          </cell>
          <cell r="C69" t="str">
            <v>HU7 3JQ</v>
          </cell>
          <cell r="E69" t="str">
            <v>new practice</v>
          </cell>
          <cell r="G69">
            <v>0.74</v>
          </cell>
          <cell r="I69">
            <v>0.74</v>
          </cell>
          <cell r="J69">
            <v>463</v>
          </cell>
          <cell r="K69">
            <v>0.66</v>
          </cell>
          <cell r="L69">
            <v>0.81</v>
          </cell>
          <cell r="M69">
            <v>0.67</v>
          </cell>
          <cell r="N69">
            <v>0.76</v>
          </cell>
          <cell r="O69">
            <v>0.82</v>
          </cell>
          <cell r="P69">
            <v>0.77</v>
          </cell>
          <cell r="Q69">
            <v>0.71</v>
          </cell>
          <cell r="R69" t="str">
            <v>N/A</v>
          </cell>
        </row>
        <row r="70">
          <cell r="A70" t="str">
            <v>Y02786</v>
          </cell>
          <cell r="B70" t="str">
            <v>Priory Surgery</v>
          </cell>
          <cell r="C70" t="str">
            <v>HU5 5RU</v>
          </cell>
          <cell r="E70" t="str">
            <v>new practice</v>
          </cell>
          <cell r="G70">
            <v>0.65</v>
          </cell>
          <cell r="I70">
            <v>0.65</v>
          </cell>
          <cell r="J70">
            <v>272</v>
          </cell>
          <cell r="K70">
            <v>0.52</v>
          </cell>
          <cell r="L70">
            <v>0.73</v>
          </cell>
          <cell r="M70">
            <v>0.68</v>
          </cell>
          <cell r="N70">
            <v>0.62</v>
          </cell>
          <cell r="O70">
            <v>0.67</v>
          </cell>
          <cell r="P70">
            <v>0.67</v>
          </cell>
          <cell r="Q70">
            <v>0.66</v>
          </cell>
          <cell r="R70">
            <v>0</v>
          </cell>
        </row>
        <row r="71">
          <cell r="A71" t="str">
            <v>Y02896</v>
          </cell>
          <cell r="B71" t="str">
            <v>Story St Practice</v>
          </cell>
          <cell r="C71" t="str">
            <v>HU1 3SA</v>
          </cell>
          <cell r="E71" t="str">
            <v>new practice</v>
          </cell>
          <cell r="G71">
            <v>0.54</v>
          </cell>
          <cell r="I71">
            <v>0.56999999999999995</v>
          </cell>
          <cell r="J71">
            <v>116</v>
          </cell>
          <cell r="K71">
            <v>0.33</v>
          </cell>
          <cell r="L71">
            <v>0.65</v>
          </cell>
          <cell r="M71">
            <v>0.5</v>
          </cell>
          <cell r="N71">
            <v>0.57999999999999996</v>
          </cell>
          <cell r="O71">
            <v>0.56000000000000005</v>
          </cell>
          <cell r="P71">
            <v>0.59</v>
          </cell>
          <cell r="Q71">
            <v>0.63</v>
          </cell>
          <cell r="R71">
            <v>0.4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showGridLines="0" workbookViewId="0"/>
  </sheetViews>
  <sheetFormatPr defaultRowHeight="15" x14ac:dyDescent="0.25"/>
  <cols>
    <col min="1" max="1" width="34.5703125" customWidth="1"/>
    <col min="2" max="2" width="10.5703125" style="21" bestFit="1" customWidth="1"/>
    <col min="3" max="3" width="26.42578125" style="1" bestFit="1" customWidth="1"/>
    <col min="4" max="4" width="28.5703125" style="1" bestFit="1" customWidth="1"/>
  </cols>
  <sheetData>
    <row r="2" spans="1:4" x14ac:dyDescent="0.25">
      <c r="A2" s="13" t="s">
        <v>162</v>
      </c>
      <c r="B2" s="19" t="s">
        <v>164</v>
      </c>
      <c r="C2" s="15" t="s">
        <v>163</v>
      </c>
      <c r="D2" s="15" t="s">
        <v>165</v>
      </c>
    </row>
    <row r="3" spans="1:4" x14ac:dyDescent="0.25">
      <c r="A3" s="14" t="s">
        <v>471</v>
      </c>
      <c r="B3" s="20"/>
      <c r="C3" s="16"/>
      <c r="D3" s="16"/>
    </row>
    <row r="4" spans="1:4" x14ac:dyDescent="0.25">
      <c r="A4" s="14" t="s">
        <v>311</v>
      </c>
      <c r="B4" s="17"/>
      <c r="C4" s="16"/>
      <c r="D4" s="16"/>
    </row>
    <row r="5" spans="1:4" s="7" customFormat="1" x14ac:dyDescent="0.25">
      <c r="A5" s="14" t="s">
        <v>529</v>
      </c>
      <c r="B5" s="20"/>
      <c r="C5" s="16"/>
      <c r="D5" s="16"/>
    </row>
    <row r="6" spans="1:4" s="7" customFormat="1" x14ac:dyDescent="0.25">
      <c r="A6" s="14" t="s">
        <v>287</v>
      </c>
      <c r="B6" s="20"/>
      <c r="C6" s="16"/>
      <c r="D6" s="16"/>
    </row>
    <row r="7" spans="1:4" s="7" customFormat="1" x14ac:dyDescent="0.25">
      <c r="A7" s="14" t="s">
        <v>530</v>
      </c>
      <c r="B7" s="20"/>
      <c r="C7" s="16"/>
      <c r="D7" s="16"/>
    </row>
    <row r="8" spans="1:4" s="7" customFormat="1" x14ac:dyDescent="0.25">
      <c r="A8" s="14" t="s">
        <v>531</v>
      </c>
      <c r="B8" s="20"/>
      <c r="C8" s="16"/>
      <c r="D8" s="16"/>
    </row>
    <row r="9" spans="1:4" s="7" customFormat="1" x14ac:dyDescent="0.25">
      <c r="A9" s="14" t="s">
        <v>167</v>
      </c>
      <c r="B9" s="20"/>
      <c r="C9" s="16"/>
      <c r="D9" s="16"/>
    </row>
    <row r="10" spans="1:4" s="7" customFormat="1" x14ac:dyDescent="0.25">
      <c r="A10" s="14" t="s">
        <v>532</v>
      </c>
      <c r="B10" s="20"/>
      <c r="C10" s="16"/>
      <c r="D10" s="16"/>
    </row>
    <row r="11" spans="1:4" x14ac:dyDescent="0.25">
      <c r="A11" s="14" t="s">
        <v>533</v>
      </c>
      <c r="B11" s="20"/>
      <c r="C11" s="16"/>
      <c r="D11" s="16"/>
    </row>
    <row r="12" spans="1:4" s="7" customFormat="1" x14ac:dyDescent="0.25">
      <c r="A12" s="14" t="s">
        <v>144</v>
      </c>
      <c r="B12" s="20"/>
      <c r="C12" s="16"/>
      <c r="D12" s="16"/>
    </row>
    <row r="13" spans="1:4" x14ac:dyDescent="0.25">
      <c r="A13" s="14" t="s">
        <v>525</v>
      </c>
      <c r="B13" s="20"/>
      <c r="C13" s="16"/>
      <c r="D13" s="16"/>
    </row>
    <row r="14" spans="1:4" s="7" customFormat="1" x14ac:dyDescent="0.25">
      <c r="A14" s="14" t="s">
        <v>528</v>
      </c>
      <c r="B14" s="20"/>
      <c r="C14" s="16"/>
      <c r="D14" s="16"/>
    </row>
    <row r="15" spans="1:4" s="7" customFormat="1" x14ac:dyDescent="0.25">
      <c r="A15" s="14" t="s">
        <v>526</v>
      </c>
      <c r="B15" s="20"/>
      <c r="C15" s="16"/>
      <c r="D15" s="16"/>
    </row>
    <row r="16" spans="1:4" x14ac:dyDescent="0.25">
      <c r="A16" s="14" t="s">
        <v>527</v>
      </c>
      <c r="B16" s="20"/>
      <c r="C16" s="16"/>
      <c r="D16" s="16"/>
    </row>
    <row r="17" spans="1:13" s="7" customFormat="1" x14ac:dyDescent="0.25">
      <c r="A17" s="14"/>
      <c r="B17" s="20"/>
      <c r="C17" s="16"/>
      <c r="D17" s="16"/>
    </row>
    <row r="18" spans="1:13" x14ac:dyDescent="0.25">
      <c r="A18" s="14"/>
      <c r="B18" s="20"/>
      <c r="C18" s="16"/>
      <c r="D18" s="16"/>
    </row>
    <row r="19" spans="1:13" x14ac:dyDescent="0.25">
      <c r="A19" s="14"/>
      <c r="B19" s="20"/>
      <c r="C19" s="16"/>
      <c r="D19" s="16"/>
    </row>
    <row r="20" spans="1:13" x14ac:dyDescent="0.25">
      <c r="A20" s="14"/>
      <c r="B20" s="20"/>
      <c r="C20" s="16"/>
      <c r="D20" s="16"/>
    </row>
    <row r="21" spans="1:13" x14ac:dyDescent="0.25">
      <c r="A21" s="14"/>
      <c r="B21" s="20"/>
      <c r="C21" s="16"/>
      <c r="D21" s="16"/>
    </row>
    <row r="22" spans="1:13" x14ac:dyDescent="0.25">
      <c r="A22" s="14"/>
      <c r="B22" s="20"/>
      <c r="C22" s="16"/>
      <c r="D22" s="16"/>
    </row>
    <row r="23" spans="1:13" x14ac:dyDescent="0.25">
      <c r="A23" s="24"/>
      <c r="B23" s="20"/>
      <c r="C23" s="16"/>
      <c r="D23" s="16"/>
      <c r="E23" s="12"/>
      <c r="F23" s="12"/>
      <c r="G23" s="12"/>
      <c r="H23" s="12"/>
      <c r="I23" s="12"/>
      <c r="J23" s="12"/>
      <c r="K23" s="12"/>
      <c r="L23" s="12"/>
      <c r="M23" s="12"/>
    </row>
    <row r="24" spans="1:13" x14ac:dyDescent="0.25">
      <c r="A24" s="25"/>
      <c r="B24" s="20"/>
      <c r="C24" s="16"/>
      <c r="D24" s="16"/>
      <c r="E24" s="12"/>
      <c r="F24" s="12"/>
      <c r="G24" s="12"/>
      <c r="H24" s="12"/>
      <c r="I24" s="12"/>
      <c r="J24" s="12"/>
      <c r="K24" s="12"/>
      <c r="L24" s="12"/>
      <c r="M24" s="12"/>
    </row>
    <row r="25" spans="1:13" x14ac:dyDescent="0.25">
      <c r="A25" s="2"/>
      <c r="E25" s="12"/>
      <c r="F25" s="12"/>
      <c r="G25" s="12"/>
      <c r="H25" s="12"/>
      <c r="I25" s="12"/>
      <c r="J25" s="12"/>
      <c r="K25" s="12"/>
      <c r="L25" s="12"/>
      <c r="M25" s="12"/>
    </row>
    <row r="26" spans="1:13" x14ac:dyDescent="0.25">
      <c r="A26" s="9"/>
      <c r="B26" s="22"/>
      <c r="C26" s="18"/>
      <c r="E26" s="12"/>
      <c r="F26" s="12"/>
      <c r="G26" s="12"/>
      <c r="H26" s="12"/>
      <c r="I26" s="12"/>
      <c r="J26" s="12"/>
      <c r="K26" s="12"/>
      <c r="L26" s="12"/>
      <c r="M26" s="12"/>
    </row>
    <row r="27" spans="1:13" x14ac:dyDescent="0.25">
      <c r="A27" s="9"/>
      <c r="B27" s="22"/>
      <c r="C27" s="18"/>
      <c r="E27" s="12"/>
      <c r="F27" s="12"/>
      <c r="G27" s="12"/>
      <c r="H27" s="12"/>
      <c r="I27" s="12"/>
      <c r="J27" s="12"/>
      <c r="K27" s="12"/>
      <c r="L27" s="12"/>
      <c r="M27" s="12"/>
    </row>
    <row r="28" spans="1:13" x14ac:dyDescent="0.25">
      <c r="A28" s="2"/>
      <c r="E28" s="12"/>
      <c r="F28" s="12"/>
      <c r="G28" s="12"/>
      <c r="H28" s="12"/>
      <c r="I28" s="12"/>
      <c r="J28" s="12"/>
      <c r="K28" s="12"/>
      <c r="L28" s="12"/>
      <c r="M28" s="12"/>
    </row>
    <row r="29" spans="1:13" x14ac:dyDescent="0.25">
      <c r="A29" s="9"/>
      <c r="B29" s="22"/>
      <c r="C29" s="18"/>
      <c r="E29" s="12"/>
      <c r="F29" s="12"/>
      <c r="G29" s="12"/>
      <c r="H29" s="12"/>
      <c r="I29" s="12"/>
      <c r="J29" s="12"/>
      <c r="K29" s="12"/>
      <c r="L29" s="12"/>
      <c r="M29" s="12"/>
    </row>
    <row r="30" spans="1:13" x14ac:dyDescent="0.25">
      <c r="A30" s="12"/>
      <c r="E30" s="12"/>
      <c r="F30" s="12"/>
      <c r="G30" s="12"/>
      <c r="H30" s="12"/>
      <c r="I30" s="12"/>
      <c r="J30" s="12"/>
      <c r="K30" s="12"/>
      <c r="L30" s="12"/>
      <c r="M30" s="12"/>
    </row>
    <row r="31" spans="1:13" x14ac:dyDescent="0.25">
      <c r="A31" s="12"/>
      <c r="E31" s="12"/>
      <c r="F31" s="12"/>
      <c r="G31" s="12"/>
      <c r="H31" s="12"/>
      <c r="I31" s="12"/>
      <c r="J31" s="12"/>
      <c r="K31" s="12"/>
      <c r="L31" s="12"/>
      <c r="M31" s="12"/>
    </row>
    <row r="32" spans="1:13" x14ac:dyDescent="0.25">
      <c r="A32" s="12"/>
      <c r="E32" s="12"/>
      <c r="F32" s="12"/>
      <c r="G32" s="12"/>
      <c r="H32" s="12"/>
      <c r="I32" s="12"/>
      <c r="J32" s="12"/>
      <c r="K32" s="12"/>
      <c r="L32" s="12"/>
      <c r="M32" s="12"/>
    </row>
    <row r="33" spans="1:13" x14ac:dyDescent="0.25">
      <c r="A33" s="12"/>
      <c r="E33" s="12"/>
      <c r="F33" s="12"/>
      <c r="G33" s="12"/>
      <c r="H33" s="12"/>
      <c r="I33" s="12"/>
      <c r="J33" s="12"/>
      <c r="K33" s="12"/>
      <c r="L33" s="12"/>
      <c r="M33" s="12"/>
    </row>
    <row r="34" spans="1:13" x14ac:dyDescent="0.25">
      <c r="A34" s="12"/>
      <c r="E34" s="12"/>
      <c r="F34" s="12"/>
      <c r="G34" s="12"/>
      <c r="H34" s="12"/>
      <c r="I34" s="12"/>
      <c r="J34" s="12"/>
      <c r="K34" s="12"/>
      <c r="L34" s="12"/>
      <c r="M34" s="12"/>
    </row>
    <row r="35" spans="1:13" x14ac:dyDescent="0.25">
      <c r="A35" s="12"/>
      <c r="E35" s="12"/>
      <c r="F35" s="12"/>
      <c r="G35" s="12"/>
      <c r="H35" s="12"/>
      <c r="I35" s="12"/>
      <c r="J35" s="12"/>
      <c r="K35" s="12"/>
      <c r="L35" s="12"/>
      <c r="M35" s="12"/>
    </row>
    <row r="36" spans="1:13" x14ac:dyDescent="0.25">
      <c r="A36" s="12"/>
      <c r="E36" s="12"/>
      <c r="F36" s="12"/>
      <c r="G36" s="12"/>
      <c r="H36" s="12"/>
      <c r="I36" s="12"/>
      <c r="J36" s="12"/>
      <c r="K36" s="12"/>
      <c r="L36" s="12"/>
      <c r="M36" s="12"/>
    </row>
    <row r="37" spans="1:13" x14ac:dyDescent="0.25">
      <c r="A37" s="12"/>
      <c r="E37" s="12"/>
      <c r="F37" s="12"/>
      <c r="G37" s="12"/>
      <c r="H37" s="12"/>
      <c r="I37" s="12"/>
      <c r="J37" s="12"/>
      <c r="K37" s="12"/>
      <c r="L37" s="12"/>
      <c r="M37" s="12"/>
    </row>
    <row r="38" spans="1:13" x14ac:dyDescent="0.25">
      <c r="A38" s="12"/>
      <c r="E38" s="12"/>
      <c r="F38" s="12"/>
      <c r="G38" s="12"/>
      <c r="H38" s="12"/>
      <c r="I38" s="12"/>
      <c r="J38" s="12"/>
      <c r="K38" s="12"/>
      <c r="L38" s="12"/>
      <c r="M38" s="12"/>
    </row>
    <row r="39" spans="1:13" x14ac:dyDescent="0.25">
      <c r="A39" s="12"/>
      <c r="E39" s="12"/>
      <c r="F39" s="12"/>
      <c r="G39" s="12"/>
      <c r="H39" s="12"/>
      <c r="I39" s="12"/>
      <c r="J39" s="12"/>
      <c r="K39" s="12"/>
      <c r="L39" s="12"/>
      <c r="M39" s="12"/>
    </row>
    <row r="40" spans="1:13" x14ac:dyDescent="0.25">
      <c r="A40" s="12"/>
      <c r="E40" s="12"/>
      <c r="F40" s="12"/>
      <c r="G40" s="12"/>
      <c r="H40" s="12"/>
      <c r="I40" s="12"/>
      <c r="J40" s="12"/>
      <c r="K40" s="12"/>
      <c r="L40" s="12"/>
      <c r="M40" s="12"/>
    </row>
    <row r="41" spans="1:13" x14ac:dyDescent="0.25">
      <c r="A41" s="12"/>
      <c r="E41" s="12"/>
      <c r="F41" s="12"/>
      <c r="G41" s="12"/>
      <c r="H41" s="12"/>
      <c r="I41" s="12"/>
      <c r="J41" s="12"/>
      <c r="K41" s="12"/>
      <c r="L41" s="12"/>
      <c r="M41" s="1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1"/>
  <sheetViews>
    <sheetView zoomScale="70" zoomScaleNormal="70" workbookViewId="0">
      <pane xSplit="2" ySplit="4" topLeftCell="O5" activePane="bottomRight" state="frozen"/>
      <selection pane="topRight" activeCell="C1" sqref="C1"/>
      <selection pane="bottomLeft" activeCell="A5" sqref="A5"/>
      <selection pane="bottomRight" activeCell="A5" sqref="A5:AO11"/>
    </sheetView>
  </sheetViews>
  <sheetFormatPr defaultColWidth="9.140625" defaultRowHeight="15" x14ac:dyDescent="0.25"/>
  <cols>
    <col min="1" max="1" width="30.7109375" style="7" bestFit="1" customWidth="1"/>
    <col min="2" max="2" width="13.42578125" style="1" customWidth="1"/>
    <col min="3" max="4" width="10.42578125" style="7" customWidth="1"/>
    <col min="5" max="5" width="18.28515625" style="7" bestFit="1" customWidth="1"/>
    <col min="6" max="6" width="12.85546875" style="7" customWidth="1"/>
    <col min="7" max="7" width="14.42578125" style="1" bestFit="1" customWidth="1"/>
    <col min="8" max="8" width="12.140625" style="1" customWidth="1"/>
    <col min="9" max="9" width="22.140625" style="7" customWidth="1"/>
    <col min="10" max="10" width="15.42578125" style="7" bestFit="1" customWidth="1"/>
    <col min="11" max="11" width="11.7109375" style="7" bestFit="1" customWidth="1"/>
    <col min="12" max="12" width="34.140625" style="7" customWidth="1"/>
    <col min="13" max="13" width="13" style="7" customWidth="1"/>
    <col min="14" max="14" width="10.42578125" style="7" customWidth="1"/>
    <col min="15" max="15" width="9.5703125" style="7" customWidth="1"/>
    <col min="16" max="18" width="9.140625" style="7"/>
    <col min="19" max="19" width="10.5703125" style="7" customWidth="1"/>
    <col min="20" max="20" width="11.85546875" style="7" customWidth="1"/>
    <col min="21" max="21" width="16.42578125" style="7" bestFit="1" customWidth="1"/>
    <col min="22" max="22" width="13" style="7" customWidth="1"/>
    <col min="23" max="23" width="9.140625" style="7"/>
    <col min="24" max="24" width="22" style="7" bestFit="1" customWidth="1"/>
    <col min="25" max="25" width="11.85546875" style="7" customWidth="1"/>
    <col min="26" max="26" width="14" style="7" customWidth="1"/>
    <col min="27" max="27" width="9.85546875" style="7" customWidth="1"/>
    <col min="28" max="28" width="17.85546875" style="7" bestFit="1" customWidth="1"/>
    <col min="29" max="30" width="10.28515625" style="7" customWidth="1"/>
    <col min="31" max="33" width="9.140625" style="7"/>
    <col min="34" max="34" width="14.28515625" style="7" customWidth="1"/>
    <col min="35" max="35" width="15.7109375" style="7" customWidth="1"/>
    <col min="36" max="36" width="9.5703125" style="113" bestFit="1" customWidth="1"/>
    <col min="37" max="37" width="15.140625" style="113" bestFit="1" customWidth="1"/>
    <col min="38" max="38" width="15.42578125" style="113" bestFit="1" customWidth="1"/>
    <col min="39" max="39" width="7.85546875" style="113" bestFit="1" customWidth="1"/>
    <col min="40" max="40" width="13.28515625" style="7" bestFit="1" customWidth="1"/>
    <col min="41" max="41" width="11.5703125" style="7" bestFit="1" customWidth="1"/>
    <col min="42" max="16384" width="9.140625" style="7"/>
  </cols>
  <sheetData>
    <row r="1" spans="1:41" ht="15" customHeight="1" x14ac:dyDescent="0.25">
      <c r="A1" s="45" t="s">
        <v>4</v>
      </c>
      <c r="B1" s="32"/>
      <c r="C1" s="30"/>
      <c r="D1" s="30"/>
      <c r="E1" s="30"/>
      <c r="F1" s="30"/>
      <c r="G1" s="32"/>
      <c r="H1" s="32"/>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117"/>
      <c r="AK1" s="117"/>
      <c r="AL1" s="117"/>
      <c r="AM1" s="117"/>
      <c r="AN1" s="30"/>
      <c r="AO1" s="30"/>
    </row>
    <row r="2" spans="1:41" s="1" customFormat="1" ht="15.75" thickBot="1" x14ac:dyDescent="0.3">
      <c r="A2" s="46"/>
      <c r="B2" s="46"/>
      <c r="C2" s="47"/>
      <c r="D2" s="47"/>
      <c r="E2" s="47"/>
      <c r="F2" s="4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row>
    <row r="3" spans="1:41" s="23" customFormat="1" ht="64.5" thickBot="1" x14ac:dyDescent="0.3">
      <c r="A3" s="118" t="s">
        <v>0</v>
      </c>
      <c r="B3" s="118" t="s">
        <v>1</v>
      </c>
      <c r="C3" s="118" t="s">
        <v>329</v>
      </c>
      <c r="D3" s="118" t="s">
        <v>331</v>
      </c>
      <c r="E3" s="118" t="s">
        <v>281</v>
      </c>
      <c r="F3" s="118" t="s">
        <v>225</v>
      </c>
      <c r="G3" s="118" t="s">
        <v>117</v>
      </c>
      <c r="H3" s="118" t="s">
        <v>2</v>
      </c>
      <c r="I3" s="118" t="s">
        <v>105</v>
      </c>
      <c r="J3" s="118" t="s">
        <v>123</v>
      </c>
      <c r="K3" s="120" t="s">
        <v>136</v>
      </c>
      <c r="L3" s="118" t="s">
        <v>124</v>
      </c>
      <c r="M3" s="545" t="s">
        <v>280</v>
      </c>
      <c r="N3" s="545"/>
      <c r="O3" s="545"/>
      <c r="P3" s="545"/>
      <c r="Q3" s="545"/>
      <c r="R3" s="50"/>
      <c r="S3" s="118" t="s">
        <v>130</v>
      </c>
      <c r="T3" s="120" t="s">
        <v>306</v>
      </c>
      <c r="U3" s="120" t="s">
        <v>229</v>
      </c>
      <c r="V3" s="120" t="s">
        <v>140</v>
      </c>
      <c r="W3" s="120" t="s">
        <v>132</v>
      </c>
      <c r="X3" s="120" t="s">
        <v>167</v>
      </c>
      <c r="Y3" s="120" t="s">
        <v>139</v>
      </c>
      <c r="Z3" s="118" t="s">
        <v>141</v>
      </c>
      <c r="AA3" s="118" t="s">
        <v>142</v>
      </c>
      <c r="AB3" s="118" t="s">
        <v>143</v>
      </c>
      <c r="AC3" s="546" t="s">
        <v>144</v>
      </c>
      <c r="AD3" s="547"/>
      <c r="AE3" s="547"/>
      <c r="AF3" s="547"/>
      <c r="AG3" s="547"/>
      <c r="AH3" s="118" t="s">
        <v>284</v>
      </c>
      <c r="AI3" s="547" t="s">
        <v>298</v>
      </c>
      <c r="AJ3" s="547"/>
      <c r="AK3" s="548"/>
      <c r="AL3" s="546" t="s">
        <v>300</v>
      </c>
      <c r="AM3" s="547"/>
      <c r="AN3" s="548"/>
      <c r="AO3" s="120" t="s">
        <v>289</v>
      </c>
    </row>
    <row r="4" spans="1:41" s="1" customFormat="1" ht="52.5" thickBot="1" x14ac:dyDescent="0.3">
      <c r="A4" s="48"/>
      <c r="B4" s="42"/>
      <c r="C4" s="49"/>
      <c r="D4" s="49"/>
      <c r="E4" s="49"/>
      <c r="F4" s="49"/>
      <c r="G4" s="49"/>
      <c r="H4" s="49"/>
      <c r="I4" s="49"/>
      <c r="J4" s="42"/>
      <c r="K4" s="51"/>
      <c r="L4" s="42"/>
      <c r="M4" s="42" t="s">
        <v>129</v>
      </c>
      <c r="N4" s="43" t="s">
        <v>125</v>
      </c>
      <c r="O4" s="43" t="s">
        <v>126</v>
      </c>
      <c r="P4" s="43" t="s">
        <v>127</v>
      </c>
      <c r="Q4" s="43" t="s">
        <v>137</v>
      </c>
      <c r="R4" s="43" t="s">
        <v>138</v>
      </c>
      <c r="S4" s="52"/>
      <c r="T4" s="51"/>
      <c r="U4" s="51"/>
      <c r="V4" s="52"/>
      <c r="W4" s="52"/>
      <c r="X4" s="52"/>
      <c r="Y4" s="51" t="s">
        <v>134</v>
      </c>
      <c r="Z4" s="53"/>
      <c r="AA4" s="53"/>
      <c r="AB4" s="53"/>
      <c r="AC4" s="320" t="s">
        <v>347</v>
      </c>
      <c r="AD4" s="51" t="s">
        <v>170</v>
      </c>
      <c r="AE4" s="51" t="s">
        <v>171</v>
      </c>
      <c r="AF4" s="54" t="s">
        <v>168</v>
      </c>
      <c r="AG4" s="124" t="s">
        <v>169</v>
      </c>
      <c r="AH4" s="127"/>
      <c r="AI4" s="120" t="s">
        <v>290</v>
      </c>
      <c r="AJ4" s="120" t="s">
        <v>291</v>
      </c>
      <c r="AK4" s="120" t="s">
        <v>292</v>
      </c>
      <c r="AL4" s="120" t="s">
        <v>293</v>
      </c>
      <c r="AM4" s="120" t="s">
        <v>296</v>
      </c>
      <c r="AN4" s="120" t="s">
        <v>297</v>
      </c>
      <c r="AO4" s="54"/>
    </row>
    <row r="5" spans="1:41" s="1" customFormat="1" ht="119.25" customHeight="1" x14ac:dyDescent="0.25">
      <c r="A5" s="160" t="s">
        <v>154</v>
      </c>
      <c r="B5" s="129" t="s">
        <v>7</v>
      </c>
      <c r="C5" s="98">
        <v>7180</v>
      </c>
      <c r="D5" s="98">
        <v>7203</v>
      </c>
      <c r="E5" s="331">
        <f t="shared" ref="E5:E11" si="0">(D5-C5)*100/D5</f>
        <v>0.3193113980285992</v>
      </c>
      <c r="F5" s="98" t="s">
        <v>226</v>
      </c>
      <c r="G5" s="79" t="s">
        <v>5</v>
      </c>
      <c r="H5" s="99" t="s">
        <v>6</v>
      </c>
      <c r="I5" s="162"/>
      <c r="J5" s="241" t="s">
        <v>215</v>
      </c>
      <c r="K5" s="353"/>
      <c r="L5" s="40" t="s">
        <v>224</v>
      </c>
      <c r="M5" s="59" t="s">
        <v>10</v>
      </c>
      <c r="N5" s="59" t="s">
        <v>10</v>
      </c>
      <c r="O5" s="59" t="s">
        <v>10</v>
      </c>
      <c r="P5" s="59" t="s">
        <v>10</v>
      </c>
      <c r="Q5" s="59" t="s">
        <v>10</v>
      </c>
      <c r="R5" s="60" t="s">
        <v>10</v>
      </c>
      <c r="S5" s="129" t="s">
        <v>10</v>
      </c>
      <c r="T5" s="96"/>
      <c r="U5" s="96"/>
      <c r="V5" s="129"/>
      <c r="W5" s="129"/>
      <c r="X5" s="129"/>
      <c r="Y5" s="132"/>
      <c r="Z5" s="129"/>
      <c r="AA5" s="129"/>
      <c r="AB5" s="144"/>
      <c r="AC5" s="238" t="s">
        <v>348</v>
      </c>
      <c r="AD5" s="143">
        <f>IFERROR(VLOOKUP($B5,[2]Sheet1!$A$3:$T$71,9,FALSE),"")</f>
        <v>0.62</v>
      </c>
      <c r="AE5" s="143">
        <f>IFERROR(VLOOKUP($B5,[2]Sheet1!$A$3:$T$71,20,FALSE),"")</f>
        <v>0.64</v>
      </c>
      <c r="AF5" s="161">
        <v>0.49199999999999999</v>
      </c>
      <c r="AG5" s="162"/>
      <c r="AH5" s="207" t="s">
        <v>10</v>
      </c>
      <c r="AI5" s="224">
        <v>95.304114490000003</v>
      </c>
      <c r="AJ5" s="129">
        <v>94.4</v>
      </c>
      <c r="AK5" s="129">
        <v>100</v>
      </c>
      <c r="AL5" s="224">
        <v>9.4499999999999993</v>
      </c>
      <c r="AM5" s="129">
        <v>17.72</v>
      </c>
      <c r="AN5" s="129">
        <v>1.41</v>
      </c>
      <c r="AO5" s="129"/>
    </row>
    <row r="6" spans="1:41" s="1" customFormat="1" ht="55.15" customHeight="1" x14ac:dyDescent="0.25">
      <c r="A6" s="160" t="s">
        <v>152</v>
      </c>
      <c r="B6" s="129" t="s">
        <v>8</v>
      </c>
      <c r="C6" s="146">
        <v>3419</v>
      </c>
      <c r="D6" s="146">
        <v>3405</v>
      </c>
      <c r="E6" s="331">
        <f t="shared" si="0"/>
        <v>-0.41116005873715122</v>
      </c>
      <c r="F6" s="146" t="s">
        <v>226</v>
      </c>
      <c r="G6" s="129" t="s">
        <v>18</v>
      </c>
      <c r="H6" s="61" t="s">
        <v>6</v>
      </c>
      <c r="I6" s="126"/>
      <c r="J6" s="100" t="s">
        <v>188</v>
      </c>
      <c r="K6" s="353"/>
      <c r="L6" s="28" t="s">
        <v>240</v>
      </c>
      <c r="M6" s="62" t="s">
        <v>10</v>
      </c>
      <c r="N6" s="62" t="s">
        <v>10</v>
      </c>
      <c r="O6" s="62" t="s">
        <v>10</v>
      </c>
      <c r="P6" s="63" t="s">
        <v>3</v>
      </c>
      <c r="Q6" s="63" t="s">
        <v>3</v>
      </c>
      <c r="R6" s="64" t="s">
        <v>10</v>
      </c>
      <c r="S6" s="129" t="s">
        <v>10</v>
      </c>
      <c r="T6" s="96"/>
      <c r="U6" s="96"/>
      <c r="V6" s="129"/>
      <c r="W6" s="129"/>
      <c r="X6" s="129"/>
      <c r="Y6" s="132"/>
      <c r="Z6" s="129"/>
      <c r="AA6" s="129"/>
      <c r="AB6" s="144"/>
      <c r="AC6" s="239" t="s">
        <v>349</v>
      </c>
      <c r="AD6" s="143">
        <f>IFERROR(VLOOKUP($B6,[2]Sheet1!$A$3:$T$71,9,FALSE),"")</f>
        <v>0.56999999999999995</v>
      </c>
      <c r="AE6" s="143">
        <f>IFERROR(VLOOKUP($B6,[2]Sheet1!$A$3:$T$71,20,FALSE),"")</f>
        <v>0.66</v>
      </c>
      <c r="AF6" s="132">
        <v>0.5</v>
      </c>
      <c r="AG6" s="144"/>
      <c r="AH6" s="206" t="s">
        <v>285</v>
      </c>
      <c r="AI6" s="129">
        <v>93.69</v>
      </c>
      <c r="AJ6" s="129">
        <v>93.63</v>
      </c>
      <c r="AK6" s="129">
        <v>95.33</v>
      </c>
      <c r="AL6" s="129">
        <v>2</v>
      </c>
      <c r="AM6" s="129">
        <v>3.85</v>
      </c>
      <c r="AN6" s="129">
        <v>0.09</v>
      </c>
      <c r="AO6" s="129"/>
    </row>
    <row r="7" spans="1:41" s="1" customFormat="1" ht="137.44999999999999" customHeight="1" x14ac:dyDescent="0.25">
      <c r="A7" s="160" t="s">
        <v>150</v>
      </c>
      <c r="B7" s="129" t="s">
        <v>9</v>
      </c>
      <c r="C7" s="146">
        <v>4615</v>
      </c>
      <c r="D7" s="146">
        <v>4644</v>
      </c>
      <c r="E7" s="331">
        <f t="shared" si="0"/>
        <v>0.62446167097329885</v>
      </c>
      <c r="F7" s="146" t="s">
        <v>226</v>
      </c>
      <c r="G7" s="129" t="s">
        <v>5</v>
      </c>
      <c r="H7" s="65" t="s">
        <v>6</v>
      </c>
      <c r="I7" s="126" t="s">
        <v>106</v>
      </c>
      <c r="J7" s="100" t="s">
        <v>218</v>
      </c>
      <c r="K7" s="352"/>
      <c r="L7" s="28"/>
      <c r="M7" s="62" t="s">
        <v>10</v>
      </c>
      <c r="N7" s="62" t="s">
        <v>10</v>
      </c>
      <c r="O7" s="62" t="s">
        <v>10</v>
      </c>
      <c r="P7" s="63" t="s">
        <v>3</v>
      </c>
      <c r="Q7" s="63" t="s">
        <v>3</v>
      </c>
      <c r="R7" s="64" t="s">
        <v>10</v>
      </c>
      <c r="S7" s="129" t="s">
        <v>10</v>
      </c>
      <c r="T7" s="96"/>
      <c r="U7" s="239" t="s">
        <v>325</v>
      </c>
      <c r="V7" s="129"/>
      <c r="W7" s="129"/>
      <c r="X7" s="129"/>
      <c r="Y7" s="132"/>
      <c r="Z7" s="129"/>
      <c r="AA7" s="129"/>
      <c r="AB7" s="144"/>
      <c r="AC7" s="239" t="s">
        <v>350</v>
      </c>
      <c r="AD7" s="143">
        <f>IFERROR(VLOOKUP($B7,[2]Sheet1!$A$3:$T$71,9,FALSE),"")</f>
        <v>0.59</v>
      </c>
      <c r="AE7" s="143">
        <f>IFERROR(VLOOKUP($B7,[2]Sheet1!$A$3:$T$71,20,FALSE),"")</f>
        <v>0.69</v>
      </c>
      <c r="AF7" s="163">
        <v>0.45500000000000002</v>
      </c>
      <c r="AG7" s="144"/>
      <c r="AH7" s="206" t="s">
        <v>3</v>
      </c>
      <c r="AI7" s="129">
        <v>96.31</v>
      </c>
      <c r="AJ7" s="129">
        <v>95.71</v>
      </c>
      <c r="AK7" s="129">
        <v>98.01</v>
      </c>
      <c r="AL7" s="129">
        <v>3.37</v>
      </c>
      <c r="AM7" s="129">
        <v>6.26</v>
      </c>
      <c r="AN7" s="129">
        <v>0.1</v>
      </c>
      <c r="AO7" s="129"/>
    </row>
    <row r="8" spans="1:41" s="1" customFormat="1" ht="83.25" customHeight="1" x14ac:dyDescent="0.25">
      <c r="A8" s="160" t="s">
        <v>151</v>
      </c>
      <c r="B8" s="129" t="s">
        <v>11</v>
      </c>
      <c r="C8" s="146">
        <v>1976</v>
      </c>
      <c r="D8" s="146">
        <v>1992</v>
      </c>
      <c r="E8" s="331">
        <f t="shared" si="0"/>
        <v>0.80321285140562249</v>
      </c>
      <c r="F8" s="146" t="s">
        <v>226</v>
      </c>
      <c r="G8" s="129" t="s">
        <v>5</v>
      </c>
      <c r="H8" s="67" t="s">
        <v>6</v>
      </c>
      <c r="I8" s="126"/>
      <c r="J8" s="105" t="s">
        <v>334</v>
      </c>
      <c r="K8" s="354"/>
      <c r="L8" s="28" t="s">
        <v>220</v>
      </c>
      <c r="M8" s="62" t="s">
        <v>10</v>
      </c>
      <c r="N8" s="62" t="s">
        <v>10</v>
      </c>
      <c r="O8" s="62" t="s">
        <v>10</v>
      </c>
      <c r="P8" s="62" t="s">
        <v>10</v>
      </c>
      <c r="Q8" s="62" t="s">
        <v>10</v>
      </c>
      <c r="R8" s="64" t="s">
        <v>10</v>
      </c>
      <c r="S8" s="129" t="s">
        <v>10</v>
      </c>
      <c r="T8" s="96"/>
      <c r="U8" s="239"/>
      <c r="V8" s="129"/>
      <c r="W8" s="129"/>
      <c r="X8" s="239" t="s">
        <v>346</v>
      </c>
      <c r="Y8" s="132"/>
      <c r="Z8" s="129"/>
      <c r="AA8" s="129"/>
      <c r="AB8" s="144"/>
      <c r="AC8" s="239" t="s">
        <v>351</v>
      </c>
      <c r="AD8" s="143">
        <f>IFERROR(VLOOKUP($B8,[2]Sheet1!$A$3:$T$71,9,FALSE),"")</f>
        <v>0.63</v>
      </c>
      <c r="AE8" s="143" t="str">
        <f>IFERROR(VLOOKUP($B8,[2]Sheet1!$A$3:$T$71,20,FALSE),"")</f>
        <v/>
      </c>
      <c r="AF8" s="163">
        <v>0.52200000000000002</v>
      </c>
      <c r="AG8" s="144"/>
      <c r="AH8" s="207" t="s">
        <v>10</v>
      </c>
      <c r="AI8" s="129">
        <v>93.9</v>
      </c>
      <c r="AJ8" s="129">
        <v>92.85</v>
      </c>
      <c r="AK8" s="129">
        <v>100</v>
      </c>
      <c r="AL8" s="129">
        <v>8.2100000000000009</v>
      </c>
      <c r="AM8" s="129">
        <v>15.98</v>
      </c>
      <c r="AN8" s="129">
        <v>0.41</v>
      </c>
      <c r="AO8" s="129"/>
    </row>
    <row r="9" spans="1:41" s="1" customFormat="1" ht="153" x14ac:dyDescent="0.25">
      <c r="A9" s="160" t="s">
        <v>147</v>
      </c>
      <c r="B9" s="129" t="s">
        <v>12</v>
      </c>
      <c r="C9" s="146">
        <v>2491</v>
      </c>
      <c r="D9" s="146">
        <v>2469</v>
      </c>
      <c r="E9" s="331">
        <f t="shared" si="0"/>
        <v>-0.89104900769542328</v>
      </c>
      <c r="F9" s="146" t="s">
        <v>226</v>
      </c>
      <c r="G9" s="129" t="s">
        <v>5</v>
      </c>
      <c r="H9" s="68" t="s">
        <v>6</v>
      </c>
      <c r="I9" s="126"/>
      <c r="J9" s="100" t="s">
        <v>189</v>
      </c>
      <c r="K9" s="354"/>
      <c r="L9" s="28" t="s">
        <v>241</v>
      </c>
      <c r="M9" s="64" t="s">
        <v>10</v>
      </c>
      <c r="N9" s="62" t="s">
        <v>10</v>
      </c>
      <c r="O9" s="62" t="s">
        <v>10</v>
      </c>
      <c r="P9" s="62" t="s">
        <v>10</v>
      </c>
      <c r="Q9" s="62" t="s">
        <v>10</v>
      </c>
      <c r="R9" s="64" t="s">
        <v>10</v>
      </c>
      <c r="S9" s="129" t="s">
        <v>10</v>
      </c>
      <c r="T9" s="96">
        <v>1</v>
      </c>
      <c r="U9" s="96"/>
      <c r="V9" s="129"/>
      <c r="W9" s="129"/>
      <c r="X9" s="129"/>
      <c r="Y9" s="132"/>
      <c r="Z9" s="129"/>
      <c r="AA9" s="129"/>
      <c r="AB9" s="144"/>
      <c r="AC9" s="239" t="s">
        <v>352</v>
      </c>
      <c r="AD9" s="143">
        <f>IFERROR(VLOOKUP($B9,[2]Sheet1!$A$3:$T$71,9,FALSE),"")</f>
        <v>0.57999999999999996</v>
      </c>
      <c r="AE9" s="143">
        <f>IFERROR(VLOOKUP($B9,[2]Sheet1!$A$3:$T$71,20,FALSE),"")</f>
        <v>0.65</v>
      </c>
      <c r="AF9" s="163">
        <v>0.44400000000000001</v>
      </c>
      <c r="AG9" s="144"/>
      <c r="AH9" s="207" t="s">
        <v>10</v>
      </c>
      <c r="AI9" s="129">
        <v>93.53</v>
      </c>
      <c r="AJ9" s="129">
        <v>89.76</v>
      </c>
      <c r="AK9" s="129">
        <v>100</v>
      </c>
      <c r="AL9" s="129">
        <v>12.74</v>
      </c>
      <c r="AM9" s="129">
        <v>24.86</v>
      </c>
      <c r="AN9" s="129">
        <v>1.22</v>
      </c>
      <c r="AO9" s="129"/>
    </row>
    <row r="10" spans="1:41" s="1" customFormat="1" ht="69" customHeight="1" x14ac:dyDescent="0.25">
      <c r="A10" s="160" t="s">
        <v>153</v>
      </c>
      <c r="B10" s="129" t="s">
        <v>13</v>
      </c>
      <c r="C10" s="146">
        <v>2546</v>
      </c>
      <c r="D10" s="146">
        <v>2562</v>
      </c>
      <c r="E10" s="331">
        <f t="shared" si="0"/>
        <v>0.62451209992193601</v>
      </c>
      <c r="F10" s="146" t="s">
        <v>226</v>
      </c>
      <c r="G10" s="129" t="s">
        <v>5</v>
      </c>
      <c r="H10" s="67" t="s">
        <v>6</v>
      </c>
      <c r="I10" s="126"/>
      <c r="J10" s="122" t="s">
        <v>238</v>
      </c>
      <c r="K10" s="354"/>
      <c r="L10" s="28" t="s">
        <v>177</v>
      </c>
      <c r="M10" s="62" t="s">
        <v>10</v>
      </c>
      <c r="N10" s="62" t="s">
        <v>10</v>
      </c>
      <c r="O10" s="62" t="s">
        <v>10</v>
      </c>
      <c r="P10" s="62" t="s">
        <v>10</v>
      </c>
      <c r="Q10" s="63" t="s">
        <v>3</v>
      </c>
      <c r="R10" s="64" t="s">
        <v>10</v>
      </c>
      <c r="S10" s="129" t="s">
        <v>10</v>
      </c>
      <c r="T10" s="96"/>
      <c r="U10" s="96"/>
      <c r="V10" s="129"/>
      <c r="W10" s="129"/>
      <c r="X10" s="129"/>
      <c r="Y10" s="132"/>
      <c r="Z10" s="129"/>
      <c r="AA10" s="129"/>
      <c r="AB10" s="144"/>
      <c r="AC10" s="239" t="s">
        <v>353</v>
      </c>
      <c r="AD10" s="143">
        <f>IFERROR(VLOOKUP($B10,[2]Sheet1!$A$3:$T$71,9,FALSE),"")</f>
        <v>0.71</v>
      </c>
      <c r="AE10" s="143">
        <f>IFERROR(VLOOKUP($B10,[2]Sheet1!$A$3:$T$71,20,FALSE),"")</f>
        <v>0.72</v>
      </c>
      <c r="AF10" s="163">
        <v>0.57299999999999995</v>
      </c>
      <c r="AG10" s="144"/>
      <c r="AH10" s="206" t="s">
        <v>3</v>
      </c>
      <c r="AI10" s="129">
        <v>100</v>
      </c>
      <c r="AJ10" s="129">
        <v>97.93</v>
      </c>
      <c r="AK10" s="129">
        <v>100</v>
      </c>
      <c r="AL10" s="129">
        <v>5.6</v>
      </c>
      <c r="AM10" s="129">
        <v>10.56</v>
      </c>
      <c r="AN10" s="129">
        <v>0.22</v>
      </c>
      <c r="AO10" s="129"/>
    </row>
    <row r="11" spans="1:41" s="1" customFormat="1" ht="90" thickBot="1" x14ac:dyDescent="0.3">
      <c r="A11" s="223" t="s">
        <v>15</v>
      </c>
      <c r="B11" s="130" t="s">
        <v>14</v>
      </c>
      <c r="C11" s="155">
        <v>3120</v>
      </c>
      <c r="D11" s="155">
        <v>3121</v>
      </c>
      <c r="E11" s="332">
        <f t="shared" si="0"/>
        <v>3.2041012495994871E-2</v>
      </c>
      <c r="F11" s="155" t="s">
        <v>226</v>
      </c>
      <c r="G11" s="130" t="s">
        <v>16</v>
      </c>
      <c r="H11" s="70" t="s">
        <v>6</v>
      </c>
      <c r="I11" s="125" t="s">
        <v>106</v>
      </c>
      <c r="J11" s="101" t="s">
        <v>190</v>
      </c>
      <c r="K11" s="355"/>
      <c r="L11" s="41" t="s">
        <v>242</v>
      </c>
      <c r="M11" s="72" t="s">
        <v>10</v>
      </c>
      <c r="N11" s="72" t="s">
        <v>10</v>
      </c>
      <c r="O11" s="72" t="s">
        <v>10</v>
      </c>
      <c r="P11" s="72" t="s">
        <v>10</v>
      </c>
      <c r="Q11" s="72" t="s">
        <v>10</v>
      </c>
      <c r="R11" s="73" t="s">
        <v>10</v>
      </c>
      <c r="S11" s="130" t="s">
        <v>267</v>
      </c>
      <c r="T11" s="97"/>
      <c r="U11" s="97"/>
      <c r="V11" s="130"/>
      <c r="W11" s="130"/>
      <c r="X11" s="130"/>
      <c r="Y11" s="134"/>
      <c r="Z11" s="130"/>
      <c r="AA11" s="130"/>
      <c r="AB11" s="136"/>
      <c r="AC11" s="240" t="s">
        <v>354</v>
      </c>
      <c r="AD11" s="159">
        <f>IFERROR(VLOOKUP($B11,[2]Sheet1!$A$3:$T$71,9,FALSE),"")</f>
        <v>0.56000000000000005</v>
      </c>
      <c r="AE11" s="159">
        <f>IFERROR(VLOOKUP($B11,[2]Sheet1!$A$3:$T$71,20,FALSE),"")</f>
        <v>0.69</v>
      </c>
      <c r="AF11" s="135">
        <v>0.503</v>
      </c>
      <c r="AG11" s="136"/>
      <c r="AH11" s="226" t="s">
        <v>10</v>
      </c>
      <c r="AI11" s="130">
        <v>86.78</v>
      </c>
      <c r="AJ11" s="130">
        <v>86.74</v>
      </c>
      <c r="AK11" s="130">
        <v>86.37</v>
      </c>
      <c r="AL11" s="130">
        <v>6.34</v>
      </c>
      <c r="AM11" s="130">
        <v>12.08</v>
      </c>
      <c r="AN11" s="130">
        <v>0.25</v>
      </c>
      <c r="AO11" s="130"/>
    </row>
    <row r="12" spans="1:41" s="1" customFormat="1" x14ac:dyDescent="0.25">
      <c r="A12" s="31"/>
      <c r="B12" s="30"/>
      <c r="C12" s="30"/>
      <c r="D12" s="30"/>
      <c r="E12" s="30"/>
      <c r="F12" s="30"/>
      <c r="G12" s="30"/>
      <c r="H12" s="30"/>
      <c r="I12" s="30"/>
      <c r="J12" s="31"/>
      <c r="K12" s="30"/>
      <c r="L12" s="30"/>
      <c r="M12" s="30"/>
      <c r="N12" s="30"/>
      <c r="O12" s="30"/>
      <c r="P12" s="30"/>
      <c r="Q12" s="30"/>
      <c r="R12" s="31"/>
      <c r="S12" s="32"/>
      <c r="T12" s="31"/>
      <c r="U12" s="31"/>
      <c r="V12" s="30"/>
      <c r="W12" s="30"/>
      <c r="X12" s="30"/>
      <c r="Y12" s="30"/>
      <c r="Z12" s="30"/>
      <c r="AA12" s="30"/>
      <c r="AB12" s="30"/>
      <c r="AC12" s="30"/>
      <c r="AD12" s="30"/>
      <c r="AE12" s="32"/>
      <c r="AF12" s="32"/>
      <c r="AG12" s="32"/>
      <c r="AH12" s="32"/>
      <c r="AI12" s="32"/>
      <c r="AJ12" s="32"/>
      <c r="AK12" s="32"/>
      <c r="AL12" s="32"/>
      <c r="AM12" s="32"/>
      <c r="AN12" s="32"/>
      <c r="AO12" s="32"/>
    </row>
    <row r="13" spans="1:41" s="1" customFormat="1" x14ac:dyDescent="0.25">
      <c r="A13" s="31"/>
      <c r="B13" s="30"/>
      <c r="C13" s="30"/>
      <c r="D13" s="30"/>
      <c r="E13" s="30"/>
      <c r="F13" s="30"/>
      <c r="G13" s="30"/>
      <c r="H13" s="30"/>
      <c r="I13" s="30"/>
      <c r="J13" s="31"/>
      <c r="K13" s="30"/>
      <c r="L13" s="30"/>
      <c r="M13" s="30"/>
      <c r="N13" s="30"/>
      <c r="O13" s="30"/>
      <c r="P13" s="30"/>
      <c r="Q13" s="30"/>
      <c r="R13" s="31"/>
      <c r="S13" s="32"/>
      <c r="T13" s="31"/>
      <c r="U13" s="31"/>
      <c r="V13" s="30"/>
      <c r="W13" s="30"/>
      <c r="X13" s="30"/>
      <c r="Y13" s="30"/>
      <c r="Z13" s="30"/>
      <c r="AA13" s="30"/>
      <c r="AB13" s="30"/>
      <c r="AC13" s="30"/>
      <c r="AD13" s="30"/>
      <c r="AE13" s="32"/>
      <c r="AF13" s="32"/>
      <c r="AG13" s="32"/>
      <c r="AH13" s="32"/>
      <c r="AI13" s="32"/>
      <c r="AJ13" s="32"/>
      <c r="AK13" s="32"/>
      <c r="AL13" s="32"/>
      <c r="AM13" s="32"/>
      <c r="AN13" s="32"/>
      <c r="AO13" s="32"/>
    </row>
    <row r="14" spans="1:41" x14ac:dyDescent="0.25">
      <c r="A14" s="31"/>
      <c r="B14" s="30"/>
      <c r="C14" s="30"/>
      <c r="D14" s="30"/>
      <c r="E14" s="30"/>
      <c r="F14" s="30"/>
      <c r="G14" s="30"/>
      <c r="H14" s="30"/>
      <c r="I14" s="30"/>
      <c r="J14" s="31"/>
      <c r="K14" s="30"/>
      <c r="L14" s="30"/>
      <c r="M14" s="30"/>
      <c r="N14" s="30"/>
      <c r="O14" s="30"/>
      <c r="P14" s="30"/>
      <c r="Q14" s="30"/>
      <c r="R14" s="31"/>
      <c r="S14" s="32"/>
      <c r="T14" s="31"/>
      <c r="U14" s="31"/>
      <c r="V14" s="30"/>
      <c r="W14" s="30"/>
      <c r="X14" s="30"/>
      <c r="Y14" s="30"/>
      <c r="Z14" s="30"/>
      <c r="AA14" s="30"/>
      <c r="AB14" s="30"/>
      <c r="AC14" s="30"/>
      <c r="AD14" s="30"/>
      <c r="AE14" s="30"/>
      <c r="AF14" s="30"/>
      <c r="AG14" s="30"/>
      <c r="AH14" s="30"/>
      <c r="AI14" s="30"/>
      <c r="AJ14" s="117"/>
      <c r="AK14" s="117"/>
      <c r="AL14" s="117"/>
      <c r="AM14" s="117"/>
      <c r="AN14" s="30"/>
      <c r="AO14" s="30"/>
    </row>
    <row r="15" spans="1:41" x14ac:dyDescent="0.25">
      <c r="A15" s="76"/>
      <c r="B15" s="76"/>
      <c r="C15" s="76"/>
      <c r="D15" s="76"/>
      <c r="E15" s="76"/>
      <c r="F15" s="76"/>
      <c r="G15" s="30"/>
      <c r="H15" s="30"/>
      <c r="I15" s="30"/>
      <c r="J15" s="31"/>
      <c r="K15" s="30"/>
      <c r="L15" s="30"/>
      <c r="M15" s="30"/>
      <c r="N15" s="30"/>
      <c r="O15" s="30"/>
      <c r="P15" s="30"/>
      <c r="Q15" s="30"/>
      <c r="R15" s="31"/>
      <c r="S15" s="32"/>
      <c r="T15" s="31"/>
      <c r="U15" s="31"/>
      <c r="V15" s="30"/>
      <c r="W15" s="30"/>
      <c r="X15" s="30"/>
      <c r="Y15" s="30"/>
      <c r="Z15" s="30"/>
      <c r="AA15" s="30"/>
      <c r="AB15" s="30"/>
      <c r="AC15" s="30"/>
      <c r="AD15" s="30"/>
      <c r="AE15" s="30"/>
      <c r="AF15" s="30"/>
      <c r="AG15" s="30"/>
      <c r="AH15" s="30"/>
      <c r="AI15" s="30"/>
      <c r="AJ15" s="117"/>
      <c r="AK15" s="117"/>
      <c r="AL15" s="117"/>
      <c r="AM15" s="117"/>
      <c r="AN15" s="30"/>
      <c r="AO15" s="30"/>
    </row>
    <row r="16" spans="1:41" x14ac:dyDescent="0.25">
      <c r="A16" s="76"/>
      <c r="B16" s="76"/>
      <c r="C16" s="76"/>
      <c r="D16" s="76"/>
      <c r="E16" s="76"/>
      <c r="F16" s="76"/>
      <c r="G16" s="30"/>
      <c r="H16" s="30"/>
      <c r="I16" s="30"/>
      <c r="J16" s="31"/>
      <c r="K16" s="30"/>
      <c r="L16" s="30"/>
      <c r="M16" s="30"/>
      <c r="N16" s="30"/>
      <c r="O16" s="30"/>
      <c r="P16" s="30"/>
      <c r="Q16" s="30"/>
      <c r="R16" s="31"/>
      <c r="S16" s="32"/>
      <c r="T16" s="31"/>
      <c r="U16" s="31"/>
      <c r="V16" s="30"/>
      <c r="W16" s="30"/>
      <c r="X16" s="30"/>
      <c r="Y16" s="30"/>
      <c r="Z16" s="30"/>
      <c r="AA16" s="30"/>
      <c r="AB16" s="30"/>
      <c r="AC16" s="30"/>
      <c r="AD16" s="30"/>
      <c r="AE16" s="30"/>
      <c r="AF16" s="30"/>
      <c r="AG16" s="30"/>
      <c r="AH16" s="30"/>
      <c r="AI16" s="30"/>
      <c r="AJ16" s="117"/>
      <c r="AK16" s="117"/>
      <c r="AL16" s="117"/>
      <c r="AM16" s="117"/>
      <c r="AN16" s="30"/>
      <c r="AO16" s="30"/>
    </row>
    <row r="17" spans="1:41" x14ac:dyDescent="0.25">
      <c r="A17" s="31"/>
      <c r="B17" s="30"/>
      <c r="C17" s="30"/>
      <c r="D17" s="30"/>
      <c r="E17" s="30"/>
      <c r="F17" s="30"/>
      <c r="G17" s="30"/>
      <c r="H17" s="30"/>
      <c r="I17" s="30"/>
      <c r="J17" s="31"/>
      <c r="K17" s="30"/>
      <c r="L17" s="30"/>
      <c r="M17" s="30"/>
      <c r="N17" s="30"/>
      <c r="O17" s="30"/>
      <c r="P17" s="30"/>
      <c r="Q17" s="30"/>
      <c r="R17" s="31"/>
      <c r="S17" s="32"/>
      <c r="T17" s="31"/>
      <c r="U17" s="31"/>
      <c r="V17" s="30"/>
      <c r="W17" s="30"/>
      <c r="X17" s="30"/>
      <c r="Y17" s="30"/>
      <c r="Z17" s="30"/>
      <c r="AA17" s="30"/>
      <c r="AB17" s="30"/>
      <c r="AC17" s="30"/>
      <c r="AD17" s="30"/>
      <c r="AE17" s="30"/>
      <c r="AF17" s="30"/>
      <c r="AG17" s="30"/>
      <c r="AH17" s="30"/>
      <c r="AI17" s="30"/>
      <c r="AJ17" s="117"/>
      <c r="AK17" s="117"/>
      <c r="AL17" s="117"/>
      <c r="AM17" s="117"/>
      <c r="AN17" s="30"/>
      <c r="AO17" s="30"/>
    </row>
    <row r="18" spans="1:41" x14ac:dyDescent="0.25">
      <c r="A18" s="76"/>
      <c r="B18" s="76"/>
      <c r="C18" s="76"/>
      <c r="D18" s="76"/>
      <c r="E18" s="76"/>
      <c r="F18" s="76"/>
      <c r="G18" s="30"/>
      <c r="H18" s="30"/>
      <c r="I18" s="30"/>
      <c r="J18" s="31"/>
      <c r="K18" s="30"/>
      <c r="L18" s="30"/>
      <c r="M18" s="30"/>
      <c r="N18" s="30"/>
      <c r="O18" s="30"/>
      <c r="P18" s="30"/>
      <c r="Q18" s="30"/>
      <c r="R18" s="31"/>
      <c r="S18" s="32"/>
      <c r="T18" s="31"/>
      <c r="U18" s="31"/>
      <c r="V18" s="30"/>
      <c r="W18" s="30"/>
      <c r="X18" s="30"/>
      <c r="Y18" s="30"/>
      <c r="Z18" s="30"/>
      <c r="AA18" s="30"/>
      <c r="AB18" s="30"/>
      <c r="AC18" s="30"/>
      <c r="AD18" s="30"/>
      <c r="AE18" s="30"/>
      <c r="AF18" s="30"/>
      <c r="AG18" s="30"/>
      <c r="AH18" s="30"/>
      <c r="AI18" s="30"/>
      <c r="AJ18" s="117"/>
      <c r="AK18" s="117"/>
      <c r="AL18" s="117"/>
      <c r="AM18" s="117"/>
      <c r="AN18" s="30"/>
      <c r="AO18" s="30"/>
    </row>
    <row r="19" spans="1:41" x14ac:dyDescent="0.25">
      <c r="A19" s="75"/>
      <c r="B19" s="32"/>
      <c r="C19" s="75"/>
      <c r="D19" s="75"/>
      <c r="E19" s="75"/>
      <c r="F19" s="75"/>
      <c r="G19" s="32"/>
      <c r="H19" s="32"/>
      <c r="I19" s="75"/>
      <c r="J19" s="75"/>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117"/>
      <c r="AK19" s="117"/>
      <c r="AL19" s="117"/>
      <c r="AM19" s="117"/>
      <c r="AN19" s="30"/>
      <c r="AO19" s="30"/>
    </row>
    <row r="20" spans="1:41" x14ac:dyDescent="0.25">
      <c r="A20" s="75"/>
      <c r="B20" s="32"/>
      <c r="C20" s="75"/>
      <c r="D20" s="75"/>
      <c r="E20" s="75"/>
      <c r="F20" s="75"/>
      <c r="G20" s="32"/>
      <c r="H20" s="32"/>
      <c r="I20" s="75"/>
      <c r="J20" s="75"/>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117"/>
      <c r="AK20" s="117"/>
      <c r="AL20" s="117"/>
      <c r="AM20" s="117"/>
      <c r="AN20" s="30"/>
      <c r="AO20" s="30"/>
    </row>
    <row r="21" spans="1:41" x14ac:dyDescent="0.25">
      <c r="A21" s="12"/>
      <c r="C21" s="12"/>
      <c r="D21" s="12"/>
      <c r="E21" s="12"/>
      <c r="F21" s="12"/>
      <c r="I21" s="12"/>
      <c r="J21" s="12"/>
    </row>
  </sheetData>
  <mergeCells count="4">
    <mergeCell ref="M3:Q3"/>
    <mergeCell ref="AC3:AG3"/>
    <mergeCell ref="AL3:AN3"/>
    <mergeCell ref="AI3:AK3"/>
  </mergeCells>
  <conditionalFormatting sqref="J5">
    <cfRule type="expression" dxfId="3" priority="1">
      <formula>J5="not yet inspected"</formula>
    </cfRule>
  </conditionalFormatting>
  <pageMargins left="0.25" right="0.25"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0"/>
  <sheetViews>
    <sheetView zoomScale="75" zoomScaleNormal="75" workbookViewId="0">
      <pane xSplit="2" ySplit="4" topLeftCell="C8" activePane="bottomRight" state="frozen"/>
      <selection activeCell="AA5" sqref="AA5"/>
      <selection pane="topRight" activeCell="AA5" sqref="AA5"/>
      <selection pane="bottomLeft" activeCell="AA5" sqref="AA5"/>
      <selection pane="bottomRight" activeCell="A8" sqref="A8:XFD8"/>
    </sheetView>
  </sheetViews>
  <sheetFormatPr defaultRowHeight="15" x14ac:dyDescent="0.25"/>
  <cols>
    <col min="1" max="1" width="23.7109375" style="2" bestFit="1" customWidth="1"/>
    <col min="2" max="2" width="12" customWidth="1"/>
    <col min="3" max="3" width="12.140625" bestFit="1" customWidth="1"/>
    <col min="4" max="4" width="10.5703125" style="7" customWidth="1"/>
    <col min="5" max="5" width="13.28515625" style="7" bestFit="1" customWidth="1"/>
    <col min="6" max="6" width="12.42578125" style="7" customWidth="1"/>
    <col min="7" max="7" width="12.140625" customWidth="1"/>
    <col min="8" max="8" width="10.5703125" customWidth="1"/>
    <col min="9" max="9" width="16.85546875" customWidth="1"/>
    <col min="10" max="10" width="15.42578125" style="2" bestFit="1" customWidth="1"/>
    <col min="11" max="11" width="10.5703125" customWidth="1"/>
    <col min="12" max="12" width="29.5703125" customWidth="1"/>
    <col min="13" max="13" width="14.7109375" style="7" bestFit="1" customWidth="1"/>
    <col min="14" max="14" width="12" bestFit="1" customWidth="1"/>
    <col min="15" max="15" width="12.5703125" bestFit="1" customWidth="1"/>
    <col min="16" max="16" width="9.7109375" bestFit="1" customWidth="1"/>
    <col min="17" max="17" width="7.85546875" customWidth="1"/>
    <col min="18" max="18" width="9.28515625" style="2" customWidth="1"/>
    <col min="19" max="19" width="18.42578125" style="1" bestFit="1" customWidth="1"/>
    <col min="20" max="20" width="16.7109375" style="2" bestFit="1" customWidth="1"/>
    <col min="21" max="21" width="17.28515625" style="2" bestFit="1" customWidth="1"/>
    <col min="22" max="22" width="23.5703125" bestFit="1" customWidth="1"/>
    <col min="23" max="23" width="17.85546875" bestFit="1" customWidth="1"/>
    <col min="24" max="24" width="11.140625" style="2" customWidth="1"/>
    <col min="25" max="25" width="17.28515625" bestFit="1" customWidth="1"/>
    <col min="26" max="26" width="20.42578125" bestFit="1" customWidth="1"/>
    <col min="27" max="27" width="19.5703125" bestFit="1" customWidth="1"/>
    <col min="28" max="28" width="21.28515625" bestFit="1" customWidth="1"/>
    <col min="29" max="29" width="10.28515625" customWidth="1"/>
    <col min="30" max="30" width="10.28515625" style="7" customWidth="1"/>
    <col min="34" max="34" width="11.140625" customWidth="1"/>
    <col min="35" max="35" width="12.7109375" bestFit="1" customWidth="1"/>
    <col min="36" max="36" width="9.42578125" bestFit="1" customWidth="1"/>
    <col min="37" max="37" width="8.7109375" bestFit="1" customWidth="1"/>
    <col min="38" max="40" width="10" bestFit="1" customWidth="1"/>
    <col min="41" max="41" width="11.5703125" bestFit="1" customWidth="1"/>
  </cols>
  <sheetData>
    <row r="1" spans="1:41" s="7" customFormat="1" x14ac:dyDescent="0.25">
      <c r="A1" s="29" t="s">
        <v>17</v>
      </c>
      <c r="B1" s="30"/>
      <c r="C1" s="30"/>
      <c r="D1" s="30"/>
      <c r="E1" s="30"/>
      <c r="F1" s="30"/>
      <c r="G1" s="30"/>
      <c r="H1" s="30"/>
      <c r="I1" s="30"/>
      <c r="J1" s="31"/>
      <c r="K1" s="30"/>
      <c r="L1" s="30"/>
      <c r="M1" s="30"/>
      <c r="N1" s="30"/>
      <c r="O1" s="30"/>
      <c r="P1" s="30"/>
      <c r="Q1" s="30"/>
      <c r="R1" s="31"/>
      <c r="S1" s="32"/>
      <c r="T1" s="31"/>
      <c r="U1" s="31"/>
      <c r="V1" s="30"/>
      <c r="W1" s="30"/>
      <c r="X1" s="31"/>
      <c r="Y1" s="30"/>
      <c r="Z1" s="30"/>
      <c r="AA1" s="30"/>
      <c r="AB1" s="30"/>
      <c r="AC1" s="30"/>
      <c r="AD1" s="30"/>
      <c r="AE1" s="30"/>
      <c r="AF1" s="30"/>
      <c r="AG1" s="30"/>
      <c r="AH1" s="30"/>
      <c r="AI1" s="30"/>
      <c r="AJ1" s="30"/>
      <c r="AK1" s="30"/>
      <c r="AL1" s="30"/>
      <c r="AM1" s="30"/>
      <c r="AO1" s="30"/>
    </row>
    <row r="2" spans="1:41" ht="15.75" thickBot="1" x14ac:dyDescent="0.3">
      <c r="A2" s="31"/>
      <c r="B2" s="30"/>
      <c r="C2" s="30"/>
      <c r="D2" s="30"/>
      <c r="E2" s="30"/>
      <c r="F2" s="30"/>
      <c r="G2" s="30"/>
      <c r="H2" s="30"/>
      <c r="I2" s="30"/>
      <c r="J2" s="31"/>
      <c r="K2" s="30"/>
      <c r="L2" s="30"/>
      <c r="M2" s="30"/>
      <c r="N2" s="30"/>
      <c r="O2" s="30"/>
      <c r="P2" s="30"/>
      <c r="Q2" s="30"/>
      <c r="R2" s="31"/>
      <c r="S2" s="32"/>
      <c r="T2" s="31"/>
      <c r="U2" s="31"/>
      <c r="V2" s="30"/>
      <c r="W2" s="30"/>
      <c r="X2" s="31"/>
      <c r="Y2" s="30"/>
      <c r="Z2" s="30"/>
      <c r="AA2" s="30"/>
      <c r="AB2" s="30"/>
      <c r="AC2" s="30"/>
      <c r="AD2" s="30"/>
      <c r="AE2" s="30"/>
      <c r="AF2" s="30"/>
      <c r="AG2" s="30"/>
      <c r="AH2" s="30"/>
      <c r="AI2" s="30"/>
      <c r="AJ2" s="30"/>
      <c r="AK2" s="30"/>
      <c r="AL2" s="30"/>
      <c r="AM2" s="30"/>
      <c r="AO2" s="30"/>
    </row>
    <row r="3" spans="1:41" s="334" customFormat="1" ht="77.25" thickBot="1" x14ac:dyDescent="0.3">
      <c r="A3" s="118" t="s">
        <v>0</v>
      </c>
      <c r="B3" s="327" t="s">
        <v>1</v>
      </c>
      <c r="C3" s="118" t="s">
        <v>329</v>
      </c>
      <c r="D3" s="118" t="s">
        <v>330</v>
      </c>
      <c r="E3" s="118" t="s">
        <v>281</v>
      </c>
      <c r="F3" s="118" t="s">
        <v>227</v>
      </c>
      <c r="G3" s="333" t="s">
        <v>117</v>
      </c>
      <c r="H3" s="118" t="s">
        <v>2</v>
      </c>
      <c r="I3" s="118" t="s">
        <v>105</v>
      </c>
      <c r="J3" s="118" t="s">
        <v>123</v>
      </c>
      <c r="K3" s="120" t="s">
        <v>136</v>
      </c>
      <c r="L3" s="118" t="s">
        <v>124</v>
      </c>
      <c r="M3" s="551" t="s">
        <v>280</v>
      </c>
      <c r="N3" s="545"/>
      <c r="O3" s="545"/>
      <c r="P3" s="545"/>
      <c r="Q3" s="545"/>
      <c r="R3" s="330"/>
      <c r="S3" s="118" t="s">
        <v>130</v>
      </c>
      <c r="T3" s="120" t="s">
        <v>309</v>
      </c>
      <c r="U3" s="120" t="s">
        <v>229</v>
      </c>
      <c r="V3" s="120" t="s">
        <v>140</v>
      </c>
      <c r="W3" s="120" t="s">
        <v>132</v>
      </c>
      <c r="X3" s="120" t="s">
        <v>167</v>
      </c>
      <c r="Y3" s="120" t="s">
        <v>139</v>
      </c>
      <c r="Z3" s="118" t="s">
        <v>141</v>
      </c>
      <c r="AA3" s="118" t="s">
        <v>142</v>
      </c>
      <c r="AB3" s="118" t="s">
        <v>143</v>
      </c>
      <c r="AC3" s="546" t="s">
        <v>144</v>
      </c>
      <c r="AD3" s="547"/>
      <c r="AE3" s="547"/>
      <c r="AF3" s="547"/>
      <c r="AG3" s="548"/>
      <c r="AH3" s="118" t="s">
        <v>284</v>
      </c>
      <c r="AI3" s="546" t="s">
        <v>298</v>
      </c>
      <c r="AJ3" s="547"/>
      <c r="AK3" s="548"/>
      <c r="AL3" s="546" t="s">
        <v>299</v>
      </c>
      <c r="AM3" s="547"/>
      <c r="AN3" s="548"/>
      <c r="AO3" s="118" t="s">
        <v>289</v>
      </c>
    </row>
    <row r="4" spans="1:41" s="7" customFormat="1" ht="52.15" customHeight="1" thickBot="1" x14ac:dyDescent="0.3">
      <c r="A4" s="34"/>
      <c r="B4" s="35"/>
      <c r="C4" s="33"/>
      <c r="D4" s="33"/>
      <c r="E4" s="33"/>
      <c r="F4" s="26"/>
      <c r="G4" s="35"/>
      <c r="H4" s="33"/>
      <c r="I4" s="33"/>
      <c r="J4" s="26"/>
      <c r="K4" s="36"/>
      <c r="L4" s="26"/>
      <c r="M4" s="26" t="s">
        <v>129</v>
      </c>
      <c r="N4" s="26" t="s">
        <v>125</v>
      </c>
      <c r="O4" s="26" t="s">
        <v>126</v>
      </c>
      <c r="P4" s="26" t="s">
        <v>127</v>
      </c>
      <c r="Q4" s="26" t="s">
        <v>137</v>
      </c>
      <c r="R4" s="27" t="s">
        <v>138</v>
      </c>
      <c r="S4" s="37"/>
      <c r="T4" s="36"/>
      <c r="U4" s="36"/>
      <c r="V4" s="37"/>
      <c r="W4" s="37"/>
      <c r="X4" s="36"/>
      <c r="Y4" s="36" t="s">
        <v>134</v>
      </c>
      <c r="Z4" s="38"/>
      <c r="AA4" s="38"/>
      <c r="AB4" s="38"/>
      <c r="AC4" s="39" t="s">
        <v>347</v>
      </c>
      <c r="AD4" s="39" t="s">
        <v>170</v>
      </c>
      <c r="AE4" s="36" t="s">
        <v>171</v>
      </c>
      <c r="AF4" s="37" t="s">
        <v>168</v>
      </c>
      <c r="AG4" s="228" t="s">
        <v>169</v>
      </c>
      <c r="AH4" s="51"/>
      <c r="AI4" s="120" t="s">
        <v>290</v>
      </c>
      <c r="AJ4" s="120" t="s">
        <v>291</v>
      </c>
      <c r="AK4" s="120" t="s">
        <v>292</v>
      </c>
      <c r="AL4" s="120" t="s">
        <v>293</v>
      </c>
      <c r="AM4" s="120" t="s">
        <v>294</v>
      </c>
      <c r="AN4" s="120" t="s">
        <v>295</v>
      </c>
      <c r="AO4" s="227"/>
    </row>
    <row r="5" spans="1:41" ht="105" customHeight="1" x14ac:dyDescent="0.25">
      <c r="A5" s="60" t="s">
        <v>28</v>
      </c>
      <c r="B5" s="139" t="s">
        <v>27</v>
      </c>
      <c r="C5" s="98">
        <v>7574</v>
      </c>
      <c r="D5" s="140">
        <v>7558</v>
      </c>
      <c r="E5" s="331">
        <f t="shared" ref="E5:E10" si="0">(D5-C5)*100/D5</f>
        <v>-0.21169621593014024</v>
      </c>
      <c r="F5" s="141" t="s">
        <v>226</v>
      </c>
      <c r="G5" s="141" t="s">
        <v>5</v>
      </c>
      <c r="H5" s="142" t="s">
        <v>19</v>
      </c>
      <c r="I5" s="79" t="s">
        <v>107</v>
      </c>
      <c r="J5" s="108" t="s">
        <v>234</v>
      </c>
      <c r="K5" s="132"/>
      <c r="L5" s="81" t="s">
        <v>243</v>
      </c>
      <c r="M5" s="79" t="s">
        <v>10</v>
      </c>
      <c r="N5" s="79" t="s">
        <v>10</v>
      </c>
      <c r="O5" s="79" t="s">
        <v>10</v>
      </c>
      <c r="P5" s="79" t="s">
        <v>10</v>
      </c>
      <c r="Q5" s="79" t="s">
        <v>10</v>
      </c>
      <c r="R5" s="81" t="s">
        <v>10</v>
      </c>
      <c r="S5" s="129" t="s">
        <v>10</v>
      </c>
      <c r="T5" s="28" t="s">
        <v>307</v>
      </c>
      <c r="U5" s="96"/>
      <c r="V5" s="129"/>
      <c r="W5" s="129"/>
      <c r="X5" s="96" t="s">
        <v>272</v>
      </c>
      <c r="Y5" s="132">
        <v>0.79</v>
      </c>
      <c r="Z5" s="129"/>
      <c r="AA5" s="129"/>
      <c r="AB5" s="129"/>
      <c r="AC5" s="239" t="s">
        <v>355</v>
      </c>
      <c r="AD5" s="143">
        <f>IFERROR(VLOOKUP($B5,[2]Sheet1!$A$3:$T$71,9,FALSE),"")</f>
        <v>0.75</v>
      </c>
      <c r="AE5" s="143">
        <f>IFERROR(VLOOKUP($B5,[2]Sheet1!$A$3:$T$71,20,FALSE),"")</f>
        <v>0.75</v>
      </c>
      <c r="AF5" s="129">
        <v>64.2</v>
      </c>
      <c r="AG5" s="144"/>
      <c r="AH5" s="207" t="s">
        <v>10</v>
      </c>
      <c r="AI5" s="129">
        <v>97.77</v>
      </c>
      <c r="AJ5" s="129">
        <v>97.14</v>
      </c>
      <c r="AK5" s="129">
        <v>100</v>
      </c>
      <c r="AL5" s="129">
        <v>3.99</v>
      </c>
      <c r="AM5" s="129">
        <v>6.48</v>
      </c>
      <c r="AN5" s="229">
        <v>0.5</v>
      </c>
      <c r="AO5" s="129"/>
    </row>
    <row r="6" spans="1:41" ht="81.599999999999994" customHeight="1" x14ac:dyDescent="0.25">
      <c r="A6" s="64" t="s">
        <v>119</v>
      </c>
      <c r="B6" s="145" t="s">
        <v>30</v>
      </c>
      <c r="C6" s="146">
        <v>9479</v>
      </c>
      <c r="D6" s="147">
        <v>9618</v>
      </c>
      <c r="E6" s="331">
        <f t="shared" si="0"/>
        <v>1.4452069037221875</v>
      </c>
      <c r="F6" s="148" t="s">
        <v>226</v>
      </c>
      <c r="G6" s="148" t="s">
        <v>5</v>
      </c>
      <c r="H6" s="149" t="s">
        <v>6</v>
      </c>
      <c r="I6" s="129" t="s">
        <v>104</v>
      </c>
      <c r="J6" s="105" t="s">
        <v>208</v>
      </c>
      <c r="K6" s="132"/>
      <c r="L6" s="96" t="s">
        <v>244</v>
      </c>
      <c r="M6" s="129" t="s">
        <v>10</v>
      </c>
      <c r="N6" s="129" t="s">
        <v>10</v>
      </c>
      <c r="O6" s="129" t="s">
        <v>10</v>
      </c>
      <c r="P6" s="129" t="s">
        <v>10</v>
      </c>
      <c r="Q6" s="129" t="s">
        <v>10</v>
      </c>
      <c r="R6" s="96" t="s">
        <v>10</v>
      </c>
      <c r="S6" s="129" t="s">
        <v>10</v>
      </c>
      <c r="T6" s="28" t="s">
        <v>135</v>
      </c>
      <c r="U6" s="96"/>
      <c r="V6" s="129"/>
      <c r="W6" s="129"/>
      <c r="X6" s="96"/>
      <c r="Y6" s="132">
        <v>0.89</v>
      </c>
      <c r="Z6" s="129"/>
      <c r="AA6" s="129"/>
      <c r="AB6" s="129"/>
      <c r="AC6" s="239" t="s">
        <v>356</v>
      </c>
      <c r="AD6" s="143">
        <f>IFERROR(VLOOKUP($B6,[2]Sheet1!$A$3:$T$71,9,FALSE),"")</f>
        <v>0.72</v>
      </c>
      <c r="AE6" s="143">
        <f>IFERROR(VLOOKUP($B6,[2]Sheet1!$A$3:$T$71,20,FALSE),"")</f>
        <v>0.69</v>
      </c>
      <c r="AF6" s="129">
        <v>61.4</v>
      </c>
      <c r="AG6" s="144"/>
      <c r="AH6" s="206" t="s">
        <v>285</v>
      </c>
      <c r="AI6" s="129">
        <v>97.31</v>
      </c>
      <c r="AJ6" s="129">
        <v>97.4</v>
      </c>
      <c r="AK6" s="129">
        <v>97.94</v>
      </c>
      <c r="AL6" s="129">
        <v>5.18</v>
      </c>
      <c r="AM6" s="129">
        <v>9.64</v>
      </c>
      <c r="AN6" s="229">
        <v>0.3</v>
      </c>
      <c r="AO6" s="129"/>
    </row>
    <row r="7" spans="1:41" ht="222.6" customHeight="1" x14ac:dyDescent="0.25">
      <c r="A7" s="64" t="s">
        <v>31</v>
      </c>
      <c r="B7" s="145" t="s">
        <v>32</v>
      </c>
      <c r="C7" s="146">
        <v>6211</v>
      </c>
      <c r="D7" s="147">
        <v>6248</v>
      </c>
      <c r="E7" s="331">
        <f t="shared" si="0"/>
        <v>0.59218950064020481</v>
      </c>
      <c r="F7" s="148" t="s">
        <v>226</v>
      </c>
      <c r="G7" s="148" t="s">
        <v>5</v>
      </c>
      <c r="H7" s="150" t="s">
        <v>33</v>
      </c>
      <c r="I7" s="129"/>
      <c r="J7" s="105" t="s">
        <v>217</v>
      </c>
      <c r="K7" s="104"/>
      <c r="L7" s="96"/>
      <c r="M7" s="129" t="s">
        <v>10</v>
      </c>
      <c r="N7" s="129" t="s">
        <v>10</v>
      </c>
      <c r="O7" s="129" t="s">
        <v>10</v>
      </c>
      <c r="P7" s="63" t="s">
        <v>3</v>
      </c>
      <c r="Q7" s="129" t="s">
        <v>10</v>
      </c>
      <c r="R7" s="96" t="s">
        <v>10</v>
      </c>
      <c r="S7" s="239" t="s">
        <v>337</v>
      </c>
      <c r="T7" s="28" t="s">
        <v>133</v>
      </c>
      <c r="U7" s="96"/>
      <c r="V7" s="129"/>
      <c r="W7" s="129"/>
      <c r="X7" s="96"/>
      <c r="Y7" s="132">
        <v>0.84</v>
      </c>
      <c r="Z7" s="129"/>
      <c r="AA7" s="129"/>
      <c r="AB7" s="129"/>
      <c r="AC7" s="239" t="s">
        <v>357</v>
      </c>
      <c r="AD7" s="143">
        <f>IFERROR(VLOOKUP($B7,[2]Sheet1!$A$3:$T$71,9,FALSE),"")</f>
        <v>0.74</v>
      </c>
      <c r="AE7" s="143">
        <f>IFERROR(VLOOKUP($B7,[2]Sheet1!$A$3:$T$71,20,FALSE),"")</f>
        <v>0.77</v>
      </c>
      <c r="AF7" s="129">
        <v>63.1</v>
      </c>
      <c r="AG7" s="144"/>
      <c r="AH7" s="207" t="s">
        <v>10</v>
      </c>
      <c r="AI7" s="129">
        <v>98.21</v>
      </c>
      <c r="AJ7" s="129">
        <v>97.7</v>
      </c>
      <c r="AK7" s="129">
        <v>100</v>
      </c>
      <c r="AL7" s="129">
        <v>4.7699999999999996</v>
      </c>
      <c r="AM7" s="129">
        <v>9.6199999999999992</v>
      </c>
      <c r="AN7" s="229">
        <v>0.83</v>
      </c>
      <c r="AO7" s="129"/>
    </row>
    <row r="8" spans="1:41" ht="331.9" customHeight="1" x14ac:dyDescent="0.25">
      <c r="A8" s="64" t="s">
        <v>35</v>
      </c>
      <c r="B8" s="145" t="s">
        <v>34</v>
      </c>
      <c r="C8" s="146">
        <v>3685</v>
      </c>
      <c r="D8" s="147">
        <v>3694</v>
      </c>
      <c r="E8" s="331">
        <f t="shared" si="0"/>
        <v>0.24363833243096913</v>
      </c>
      <c r="F8" s="148" t="s">
        <v>226</v>
      </c>
      <c r="G8" s="148" t="s">
        <v>5</v>
      </c>
      <c r="H8" s="151" t="s">
        <v>19</v>
      </c>
      <c r="I8" s="129"/>
      <c r="J8" s="105" t="s">
        <v>335</v>
      </c>
      <c r="K8" s="129"/>
      <c r="L8" s="96" t="s">
        <v>245</v>
      </c>
      <c r="M8" s="129" t="s">
        <v>10</v>
      </c>
      <c r="N8" s="129" t="s">
        <v>10</v>
      </c>
      <c r="O8" s="129" t="s">
        <v>10</v>
      </c>
      <c r="P8" s="129" t="s">
        <v>10</v>
      </c>
      <c r="Q8" s="129" t="s">
        <v>10</v>
      </c>
      <c r="R8" s="96" t="s">
        <v>10</v>
      </c>
      <c r="S8" s="129" t="s">
        <v>10</v>
      </c>
      <c r="T8" s="28" t="s">
        <v>133</v>
      </c>
      <c r="U8" s="96"/>
      <c r="V8" s="129"/>
      <c r="W8" s="129"/>
      <c r="X8" s="96"/>
      <c r="Y8" s="132">
        <v>0.83</v>
      </c>
      <c r="Z8" s="129"/>
      <c r="AA8" s="129"/>
      <c r="AB8" s="129"/>
      <c r="AC8" s="239" t="s">
        <v>358</v>
      </c>
      <c r="AD8" s="143">
        <f>IFERROR(VLOOKUP($B8,[2]Sheet1!$A$3:$T$71,9,FALSE),"")</f>
        <v>0.76</v>
      </c>
      <c r="AE8" s="143">
        <f>IFERROR(VLOOKUP($B8,[2]Sheet1!$A$3:$T$71,20,FALSE),"")</f>
        <v>0.75</v>
      </c>
      <c r="AF8" s="129">
        <v>65.099999999999994</v>
      </c>
      <c r="AG8" s="144"/>
      <c r="AH8" s="207" t="s">
        <v>10</v>
      </c>
      <c r="AI8" s="129">
        <v>93.91</v>
      </c>
      <c r="AJ8" s="129">
        <v>90.93</v>
      </c>
      <c r="AK8" s="129">
        <v>100</v>
      </c>
      <c r="AL8" s="129">
        <v>5.33</v>
      </c>
      <c r="AM8" s="129">
        <v>10.06</v>
      </c>
      <c r="AN8" s="229">
        <v>0.19</v>
      </c>
      <c r="AO8" s="129"/>
    </row>
    <row r="9" spans="1:41" ht="51" customHeight="1" x14ac:dyDescent="0.25">
      <c r="A9" s="152" t="s">
        <v>36</v>
      </c>
      <c r="B9" s="145" t="s">
        <v>37</v>
      </c>
      <c r="C9" s="146">
        <v>15026</v>
      </c>
      <c r="D9" s="147">
        <v>15057</v>
      </c>
      <c r="E9" s="331">
        <f t="shared" si="0"/>
        <v>0.20588430630271634</v>
      </c>
      <c r="F9" s="153" t="s">
        <v>279</v>
      </c>
      <c r="G9" s="148" t="s">
        <v>18</v>
      </c>
      <c r="H9" s="149" t="s">
        <v>6</v>
      </c>
      <c r="I9" s="129" t="s">
        <v>108</v>
      </c>
      <c r="J9" s="105" t="s">
        <v>128</v>
      </c>
      <c r="K9" s="129"/>
      <c r="L9" s="96" t="s">
        <v>172</v>
      </c>
      <c r="M9" s="96" t="s">
        <v>10</v>
      </c>
      <c r="N9" s="129" t="s">
        <v>10</v>
      </c>
      <c r="O9" s="129" t="s">
        <v>10</v>
      </c>
      <c r="P9" s="129" t="s">
        <v>10</v>
      </c>
      <c r="Q9" s="129" t="s">
        <v>10</v>
      </c>
      <c r="R9" s="96" t="s">
        <v>10</v>
      </c>
      <c r="S9" s="129" t="s">
        <v>10</v>
      </c>
      <c r="T9" s="28" t="s">
        <v>148</v>
      </c>
      <c r="U9" s="96"/>
      <c r="V9" s="129"/>
      <c r="W9" s="129"/>
      <c r="X9" s="96"/>
      <c r="Y9" s="132">
        <v>0.8</v>
      </c>
      <c r="Z9" s="129"/>
      <c r="AA9" s="129"/>
      <c r="AB9" s="129"/>
      <c r="AC9" s="239" t="s">
        <v>359</v>
      </c>
      <c r="AD9" s="143">
        <f>IFERROR(VLOOKUP($B9,[2]Sheet1!$A$3:$T$71,9,FALSE),"")</f>
        <v>0.69</v>
      </c>
      <c r="AE9" s="143">
        <f>IFERROR(VLOOKUP($B9,[2]Sheet1!$A$3:$T$71,20,FALSE),"")</f>
        <v>0.71</v>
      </c>
      <c r="AF9" s="129">
        <v>59.1</v>
      </c>
      <c r="AG9" s="144"/>
      <c r="AH9" s="206" t="s">
        <v>3</v>
      </c>
      <c r="AI9" s="129">
        <v>94.23</v>
      </c>
      <c r="AJ9" s="129">
        <v>94.47</v>
      </c>
      <c r="AK9" s="129">
        <v>91.54</v>
      </c>
      <c r="AL9" s="129">
        <v>6.56</v>
      </c>
      <c r="AM9" s="129">
        <v>13.21</v>
      </c>
      <c r="AN9" s="229">
        <v>0.76</v>
      </c>
      <c r="AO9" s="129"/>
    </row>
    <row r="10" spans="1:41" ht="55.9" customHeight="1" thickBot="1" x14ac:dyDescent="0.3">
      <c r="A10" s="73" t="s">
        <v>39</v>
      </c>
      <c r="B10" s="154" t="s">
        <v>38</v>
      </c>
      <c r="C10" s="155">
        <v>6247</v>
      </c>
      <c r="D10" s="156">
        <v>6620</v>
      </c>
      <c r="E10" s="331">
        <f t="shared" si="0"/>
        <v>5.6344410876132933</v>
      </c>
      <c r="F10" s="157" t="s">
        <v>226</v>
      </c>
      <c r="G10" s="157" t="s">
        <v>5</v>
      </c>
      <c r="H10" s="158" t="s">
        <v>19</v>
      </c>
      <c r="I10" s="130"/>
      <c r="J10" s="106" t="s">
        <v>191</v>
      </c>
      <c r="K10" s="130"/>
      <c r="L10" s="97" t="s">
        <v>184</v>
      </c>
      <c r="M10" s="130" t="s">
        <v>10</v>
      </c>
      <c r="N10" s="130" t="s">
        <v>10</v>
      </c>
      <c r="O10" s="130" t="s">
        <v>10</v>
      </c>
      <c r="P10" s="92" t="s">
        <v>3</v>
      </c>
      <c r="Q10" s="130" t="s">
        <v>10</v>
      </c>
      <c r="R10" s="97" t="s">
        <v>10</v>
      </c>
      <c r="S10" s="240" t="s">
        <v>336</v>
      </c>
      <c r="T10" s="41" t="s">
        <v>3</v>
      </c>
      <c r="U10" s="97"/>
      <c r="V10" s="130"/>
      <c r="W10" s="130"/>
      <c r="X10" s="97"/>
      <c r="Y10" s="134">
        <v>0.78</v>
      </c>
      <c r="Z10" s="130"/>
      <c r="AA10" s="130"/>
      <c r="AB10" s="130"/>
      <c r="AC10" s="240" t="s">
        <v>360</v>
      </c>
      <c r="AD10" s="159">
        <f>IFERROR(VLOOKUP($B10,[2]Sheet1!$A$3:$T$71,9,FALSE),"")</f>
        <v>0.63</v>
      </c>
      <c r="AE10" s="159">
        <f>IFERROR(VLOOKUP($B10,[2]Sheet1!$A$3:$T$71,20,FALSE),"")</f>
        <v>0.65</v>
      </c>
      <c r="AF10" s="130">
        <v>55.4</v>
      </c>
      <c r="AG10" s="136"/>
      <c r="AH10" s="211" t="s">
        <v>10</v>
      </c>
      <c r="AI10" s="130">
        <v>85.1</v>
      </c>
      <c r="AJ10" s="130">
        <v>82.3</v>
      </c>
      <c r="AK10" s="130">
        <v>85.63</v>
      </c>
      <c r="AL10" s="130">
        <v>14.94</v>
      </c>
      <c r="AM10" s="130">
        <v>21.71</v>
      </c>
      <c r="AN10" s="230">
        <v>2.0299999999999998</v>
      </c>
      <c r="AO10" s="130"/>
    </row>
    <row r="11" spans="1:41" x14ac:dyDescent="0.25">
      <c r="A11" s="31"/>
      <c r="B11" s="30"/>
      <c r="C11" s="30"/>
      <c r="D11" s="30"/>
      <c r="E11" s="30"/>
      <c r="F11" s="30"/>
      <c r="G11" s="30"/>
      <c r="H11" s="30"/>
      <c r="I11" s="30"/>
      <c r="J11" s="31"/>
      <c r="K11" s="30"/>
      <c r="L11" s="30"/>
      <c r="M11" s="30"/>
      <c r="N11" s="30"/>
      <c r="O11" s="30"/>
      <c r="P11" s="30"/>
      <c r="Q11" s="30"/>
      <c r="R11" s="31"/>
      <c r="S11" s="32"/>
      <c r="T11" s="31"/>
      <c r="U11" s="31"/>
      <c r="V11" s="30"/>
      <c r="W11" s="30"/>
      <c r="X11" s="31"/>
      <c r="Y11" s="30"/>
      <c r="Z11" s="30"/>
      <c r="AA11" s="30"/>
      <c r="AB11" s="30"/>
      <c r="AC11" s="30"/>
      <c r="AD11" s="30"/>
      <c r="AE11" s="30"/>
      <c r="AF11" s="30"/>
      <c r="AG11" s="30"/>
      <c r="AH11" s="30"/>
      <c r="AI11" s="30"/>
      <c r="AJ11" s="30"/>
      <c r="AK11" s="30"/>
      <c r="AL11" s="30"/>
      <c r="AM11" s="30"/>
      <c r="AO11" s="30"/>
    </row>
    <row r="12" spans="1:41" x14ac:dyDescent="0.25">
      <c r="A12" s="31"/>
      <c r="B12" s="30"/>
      <c r="C12" s="30"/>
      <c r="D12" s="30"/>
      <c r="E12" s="30"/>
      <c r="F12" s="30"/>
      <c r="G12" s="30"/>
      <c r="H12" s="30"/>
      <c r="I12" s="30"/>
      <c r="J12" s="31"/>
      <c r="K12" s="30"/>
      <c r="L12" s="30"/>
      <c r="M12" s="30"/>
      <c r="N12" s="30"/>
      <c r="O12" s="30"/>
      <c r="P12" s="30"/>
      <c r="Q12" s="30"/>
      <c r="R12" s="31"/>
      <c r="S12" s="32"/>
      <c r="T12" s="31"/>
      <c r="U12" s="31"/>
      <c r="V12" s="30"/>
      <c r="W12" s="30"/>
      <c r="X12" s="31"/>
      <c r="Y12" s="30"/>
      <c r="Z12" s="30"/>
      <c r="AA12" s="30"/>
      <c r="AB12" s="30"/>
      <c r="AC12" s="30"/>
      <c r="AD12" s="30"/>
      <c r="AE12" s="30"/>
      <c r="AF12" s="30"/>
      <c r="AG12" s="30"/>
      <c r="AH12" s="30"/>
      <c r="AI12" s="30"/>
      <c r="AJ12" s="30"/>
      <c r="AK12" s="30"/>
      <c r="AL12" s="30"/>
      <c r="AM12" s="30"/>
      <c r="AO12" s="30"/>
    </row>
    <row r="13" spans="1:41" x14ac:dyDescent="0.25">
      <c r="A13" s="31"/>
      <c r="B13" s="30"/>
      <c r="C13" s="30"/>
      <c r="D13" s="30"/>
      <c r="E13" s="30"/>
      <c r="F13" s="30"/>
      <c r="G13" s="30"/>
      <c r="H13" s="30"/>
      <c r="I13" s="30"/>
      <c r="J13" s="31"/>
      <c r="K13" s="30"/>
      <c r="L13" s="30"/>
      <c r="M13" s="30"/>
      <c r="N13" s="30"/>
      <c r="O13" s="30"/>
      <c r="P13" s="30"/>
      <c r="Q13" s="30"/>
      <c r="R13" s="31"/>
      <c r="S13" s="32"/>
      <c r="T13" s="31"/>
      <c r="U13" s="31"/>
      <c r="V13" s="30"/>
      <c r="W13" s="30"/>
      <c r="X13" s="31"/>
      <c r="Y13" s="30"/>
      <c r="Z13" s="30"/>
      <c r="AA13" s="30"/>
      <c r="AB13" s="30"/>
      <c r="AC13" s="30"/>
      <c r="AD13" s="30"/>
      <c r="AE13" s="30"/>
      <c r="AF13" s="30"/>
      <c r="AG13" s="30"/>
      <c r="AH13" s="30"/>
      <c r="AI13" s="30"/>
      <c r="AJ13" s="30"/>
      <c r="AK13" s="30"/>
      <c r="AL13" s="30"/>
      <c r="AM13" s="30"/>
      <c r="AO13" s="30"/>
    </row>
    <row r="14" spans="1:41" ht="18.75" customHeight="1" x14ac:dyDescent="0.25">
      <c r="A14" s="31"/>
      <c r="B14" s="30"/>
      <c r="C14" s="30"/>
      <c r="D14" s="30"/>
      <c r="E14" s="30"/>
      <c r="F14" s="30"/>
      <c r="G14" s="30"/>
      <c r="H14" s="30"/>
      <c r="I14" s="30"/>
      <c r="J14" s="31"/>
      <c r="K14" s="30"/>
      <c r="L14" s="30"/>
      <c r="M14" s="30"/>
      <c r="N14" s="30"/>
      <c r="O14" s="30"/>
      <c r="P14" s="30"/>
      <c r="Q14" s="30"/>
      <c r="R14" s="31"/>
      <c r="S14" s="32"/>
      <c r="T14" s="31"/>
      <c r="U14" s="31"/>
      <c r="V14" s="30"/>
      <c r="W14" s="30"/>
      <c r="X14" s="31"/>
      <c r="Y14" s="30"/>
      <c r="Z14" s="30"/>
      <c r="AA14" s="30"/>
      <c r="AB14" s="30"/>
      <c r="AC14" s="30"/>
      <c r="AD14" s="30"/>
      <c r="AE14" s="30"/>
      <c r="AF14" s="30"/>
      <c r="AG14" s="30"/>
      <c r="AH14" s="30"/>
      <c r="AI14" s="30"/>
      <c r="AJ14" s="30"/>
      <c r="AK14" s="30"/>
      <c r="AL14" s="30"/>
      <c r="AM14" s="30"/>
      <c r="AO14" s="30"/>
    </row>
    <row r="15" spans="1:41" ht="17.25" customHeight="1" x14ac:dyDescent="0.25">
      <c r="A15" s="31"/>
      <c r="B15" s="30"/>
      <c r="C15" s="30"/>
      <c r="D15" s="30"/>
      <c r="E15" s="30"/>
      <c r="F15" s="30"/>
      <c r="G15" s="30"/>
      <c r="H15" s="30"/>
      <c r="I15" s="30"/>
      <c r="J15" s="31"/>
      <c r="K15" s="30"/>
      <c r="L15" s="30"/>
      <c r="M15" s="30"/>
      <c r="N15" s="30"/>
      <c r="O15" s="30"/>
      <c r="P15" s="30"/>
      <c r="Q15" s="30"/>
      <c r="R15" s="31"/>
      <c r="S15" s="32"/>
      <c r="T15" s="31"/>
      <c r="U15" s="31"/>
      <c r="V15" s="30"/>
      <c r="W15" s="30"/>
      <c r="X15" s="31"/>
      <c r="Y15" s="30"/>
      <c r="Z15" s="30"/>
      <c r="AA15" s="30"/>
      <c r="AB15" s="30"/>
      <c r="AC15" s="30"/>
      <c r="AD15" s="30"/>
      <c r="AE15" s="30"/>
      <c r="AF15" s="30"/>
      <c r="AG15" s="30"/>
      <c r="AH15" s="30"/>
      <c r="AI15" s="30"/>
      <c r="AJ15" s="30"/>
      <c r="AK15" s="30"/>
      <c r="AL15" s="30"/>
      <c r="AM15" s="30"/>
      <c r="AO15" s="30"/>
    </row>
    <row r="16" spans="1:41" x14ac:dyDescent="0.25">
      <c r="A16" s="31"/>
      <c r="B16" s="30"/>
      <c r="C16" s="30"/>
      <c r="D16" s="30"/>
      <c r="E16" s="30"/>
      <c r="F16" s="30"/>
      <c r="G16" s="30"/>
      <c r="H16" s="30"/>
      <c r="I16" s="30"/>
      <c r="J16" s="31"/>
      <c r="K16" s="30"/>
      <c r="L16" s="30"/>
      <c r="M16" s="30"/>
      <c r="N16" s="30"/>
      <c r="O16" s="30"/>
      <c r="P16" s="30"/>
      <c r="Q16" s="30"/>
      <c r="R16" s="31"/>
      <c r="S16" s="32"/>
      <c r="T16" s="31"/>
      <c r="U16" s="31"/>
      <c r="V16" s="30"/>
      <c r="W16" s="30"/>
      <c r="X16" s="31"/>
      <c r="Y16" s="30"/>
      <c r="Z16" s="30"/>
      <c r="AA16" s="30"/>
      <c r="AB16" s="30"/>
      <c r="AC16" s="30"/>
      <c r="AD16" s="30"/>
      <c r="AE16" s="30"/>
      <c r="AF16" s="30"/>
      <c r="AG16" s="30"/>
      <c r="AH16" s="30"/>
      <c r="AI16" s="30"/>
      <c r="AJ16" s="30"/>
      <c r="AK16" s="30"/>
      <c r="AL16" s="30"/>
      <c r="AM16" s="30"/>
      <c r="AO16" s="30"/>
    </row>
    <row r="17" spans="1:41" x14ac:dyDescent="0.25">
      <c r="A17" s="31"/>
      <c r="B17" s="30"/>
      <c r="C17" s="30"/>
      <c r="D17" s="30"/>
      <c r="E17" s="30"/>
      <c r="F17" s="30"/>
      <c r="G17" s="30"/>
      <c r="H17" s="30"/>
      <c r="I17" s="30"/>
      <c r="J17" s="31"/>
      <c r="K17" s="30"/>
      <c r="L17" s="30"/>
      <c r="M17" s="30"/>
      <c r="N17" s="30"/>
      <c r="O17" s="30"/>
      <c r="P17" s="30"/>
      <c r="Q17" s="30"/>
      <c r="R17" s="31"/>
      <c r="S17" s="32"/>
      <c r="T17" s="31"/>
      <c r="U17" s="31"/>
      <c r="V17" s="30"/>
      <c r="W17" s="30"/>
      <c r="X17" s="31"/>
      <c r="Y17" s="30"/>
      <c r="Z17" s="30"/>
      <c r="AA17" s="30"/>
      <c r="AB17" s="30"/>
      <c r="AC17" s="30"/>
      <c r="AD17" s="30"/>
      <c r="AE17" s="30"/>
      <c r="AF17" s="30"/>
      <c r="AG17" s="30"/>
      <c r="AH17" s="30"/>
      <c r="AI17" s="30"/>
      <c r="AJ17" s="30"/>
      <c r="AK17" s="30"/>
      <c r="AL17" s="30"/>
      <c r="AM17" s="30"/>
      <c r="AO17" s="30"/>
    </row>
    <row r="18" spans="1:41" x14ac:dyDescent="0.25">
      <c r="A18" s="31"/>
      <c r="B18" s="30"/>
      <c r="C18" s="30"/>
      <c r="D18" s="30"/>
      <c r="E18" s="30"/>
      <c r="F18" s="30"/>
      <c r="G18" s="30"/>
      <c r="H18" s="30"/>
      <c r="I18" s="30"/>
      <c r="J18" s="31"/>
      <c r="K18" s="30"/>
      <c r="L18" s="30"/>
      <c r="M18" s="30"/>
      <c r="N18" s="30"/>
      <c r="O18" s="30"/>
      <c r="P18" s="30"/>
      <c r="Q18" s="30"/>
      <c r="R18" s="31"/>
      <c r="S18" s="32"/>
      <c r="T18" s="31"/>
      <c r="U18" s="31"/>
      <c r="V18" s="30"/>
      <c r="W18" s="30"/>
      <c r="X18" s="31"/>
      <c r="Y18" s="30"/>
      <c r="Z18" s="30"/>
      <c r="AA18" s="30"/>
      <c r="AB18" s="30"/>
      <c r="AC18" s="30"/>
      <c r="AD18" s="30"/>
      <c r="AE18" s="30"/>
      <c r="AF18" s="30"/>
      <c r="AG18" s="30"/>
      <c r="AH18" s="30"/>
      <c r="AI18" s="30"/>
      <c r="AJ18" s="30"/>
      <c r="AK18" s="30"/>
      <c r="AL18" s="30"/>
      <c r="AM18" s="30"/>
      <c r="AO18" s="30"/>
    </row>
    <row r="19" spans="1:41" x14ac:dyDescent="0.25">
      <c r="A19" s="31"/>
      <c r="B19" s="30"/>
      <c r="C19" s="30"/>
      <c r="D19" s="30"/>
      <c r="E19" s="30"/>
      <c r="F19" s="30"/>
      <c r="G19" s="30"/>
      <c r="H19" s="30"/>
      <c r="I19" s="30"/>
      <c r="J19" s="31"/>
      <c r="K19" s="30"/>
      <c r="L19" s="30"/>
      <c r="M19" s="30"/>
      <c r="N19" s="30"/>
      <c r="O19" s="30"/>
      <c r="P19" s="30"/>
      <c r="Q19" s="30"/>
      <c r="R19" s="31"/>
      <c r="S19" s="32"/>
      <c r="T19" s="31"/>
      <c r="U19" s="31"/>
      <c r="V19" s="30"/>
      <c r="W19" s="30"/>
      <c r="X19" s="31"/>
      <c r="Y19" s="30"/>
      <c r="Z19" s="30"/>
      <c r="AA19" s="30"/>
      <c r="AB19" s="30"/>
      <c r="AC19" s="30"/>
      <c r="AD19" s="30"/>
      <c r="AE19" s="30"/>
      <c r="AF19" s="30"/>
      <c r="AG19" s="30"/>
      <c r="AH19" s="30"/>
      <c r="AI19" s="30"/>
      <c r="AJ19" s="30"/>
      <c r="AK19" s="30"/>
      <c r="AL19" s="30"/>
      <c r="AM19" s="30"/>
      <c r="AO19" s="30"/>
    </row>
    <row r="20" spans="1:41" x14ac:dyDescent="0.25">
      <c r="A20" s="31"/>
      <c r="B20" s="30"/>
      <c r="C20" s="30"/>
      <c r="D20" s="30"/>
      <c r="E20" s="30"/>
      <c r="F20" s="30"/>
      <c r="G20" s="30"/>
      <c r="H20" s="30"/>
      <c r="I20" s="30"/>
      <c r="J20" s="31"/>
      <c r="K20" s="30"/>
      <c r="L20" s="30"/>
      <c r="M20" s="30"/>
      <c r="N20" s="30"/>
      <c r="O20" s="30"/>
      <c r="P20" s="30"/>
      <c r="Q20" s="30"/>
      <c r="R20" s="31"/>
      <c r="S20" s="32"/>
      <c r="T20" s="31"/>
      <c r="U20" s="31"/>
      <c r="V20" s="30"/>
      <c r="W20" s="30"/>
      <c r="X20" s="31"/>
      <c r="Y20" s="30"/>
      <c r="Z20" s="30"/>
      <c r="AA20" s="30"/>
      <c r="AB20" s="30"/>
      <c r="AC20" s="30"/>
      <c r="AD20" s="30"/>
      <c r="AE20" s="30"/>
      <c r="AF20" s="30"/>
      <c r="AG20" s="30"/>
      <c r="AH20" s="30"/>
      <c r="AI20" s="30"/>
      <c r="AJ20" s="30"/>
      <c r="AK20" s="30"/>
      <c r="AL20" s="30"/>
      <c r="AM20" s="30"/>
      <c r="AO20" s="30"/>
    </row>
    <row r="21" spans="1:41" x14ac:dyDescent="0.25">
      <c r="A21" s="31"/>
      <c r="B21" s="30"/>
      <c r="C21" s="30"/>
      <c r="D21" s="30"/>
      <c r="E21" s="30"/>
      <c r="F21" s="30"/>
      <c r="G21" s="30"/>
      <c r="H21" s="30"/>
      <c r="I21" s="30"/>
      <c r="J21" s="31"/>
      <c r="K21" s="30"/>
      <c r="L21" s="30"/>
      <c r="M21" s="30"/>
      <c r="N21" s="30"/>
      <c r="O21" s="30"/>
      <c r="P21" s="30"/>
      <c r="Q21" s="30"/>
      <c r="R21" s="31"/>
      <c r="S21" s="32"/>
      <c r="T21" s="31"/>
      <c r="U21" s="31"/>
      <c r="V21" s="30"/>
      <c r="W21" s="30"/>
      <c r="X21" s="31"/>
      <c r="Y21" s="30"/>
      <c r="Z21" s="30"/>
      <c r="AA21" s="30"/>
      <c r="AB21" s="30"/>
      <c r="AC21" s="30"/>
      <c r="AD21" s="30"/>
      <c r="AE21" s="30"/>
      <c r="AF21" s="30"/>
      <c r="AG21" s="30"/>
      <c r="AH21" s="30"/>
      <c r="AI21" s="30"/>
      <c r="AJ21" s="30"/>
      <c r="AK21" s="30"/>
      <c r="AL21" s="30"/>
      <c r="AM21" s="30"/>
      <c r="AO21" s="30"/>
    </row>
    <row r="22" spans="1:41" x14ac:dyDescent="0.25">
      <c r="A22" s="31"/>
      <c r="B22" s="30"/>
      <c r="C22" s="30"/>
      <c r="D22" s="30"/>
      <c r="E22" s="30"/>
      <c r="F22" s="30"/>
      <c r="G22" s="30"/>
      <c r="H22" s="30"/>
      <c r="I22" s="30"/>
      <c r="J22" s="31"/>
      <c r="K22" s="30"/>
      <c r="L22" s="30"/>
      <c r="M22" s="30"/>
      <c r="N22" s="30"/>
      <c r="O22" s="30"/>
      <c r="P22" s="30"/>
      <c r="Q22" s="30"/>
      <c r="R22" s="31"/>
      <c r="S22" s="32"/>
      <c r="T22" s="31"/>
      <c r="U22" s="31"/>
      <c r="V22" s="30"/>
      <c r="W22" s="30"/>
      <c r="X22" s="31"/>
      <c r="Y22" s="30"/>
      <c r="Z22" s="30"/>
      <c r="AA22" s="30"/>
      <c r="AB22" s="30"/>
      <c r="AC22" s="30"/>
      <c r="AD22" s="30"/>
      <c r="AE22" s="30"/>
      <c r="AF22" s="30"/>
      <c r="AG22" s="30"/>
      <c r="AH22" s="30"/>
      <c r="AI22" s="30"/>
      <c r="AJ22" s="30"/>
      <c r="AK22" s="30"/>
      <c r="AL22" s="30"/>
      <c r="AM22" s="30"/>
      <c r="AO22" s="30"/>
    </row>
    <row r="23" spans="1:41" x14ac:dyDescent="0.25">
      <c r="A23" s="31"/>
      <c r="B23" s="30"/>
      <c r="C23" s="30"/>
      <c r="D23" s="30"/>
      <c r="E23" s="30"/>
      <c r="F23" s="30"/>
      <c r="G23" s="30"/>
      <c r="H23" s="30"/>
      <c r="I23" s="30"/>
      <c r="J23" s="31"/>
      <c r="K23" s="30"/>
      <c r="L23" s="30"/>
      <c r="M23" s="30"/>
      <c r="N23" s="30"/>
      <c r="O23" s="30"/>
      <c r="P23" s="30"/>
      <c r="Q23" s="30"/>
      <c r="R23" s="31"/>
      <c r="S23" s="32"/>
      <c r="T23" s="31"/>
      <c r="U23" s="31"/>
      <c r="V23" s="30"/>
      <c r="W23" s="30"/>
      <c r="X23" s="31"/>
      <c r="Y23" s="30"/>
      <c r="Z23" s="30"/>
      <c r="AA23" s="30"/>
      <c r="AB23" s="30"/>
      <c r="AC23" s="30"/>
      <c r="AD23" s="30"/>
      <c r="AE23" s="30"/>
      <c r="AF23" s="30"/>
      <c r="AG23" s="30"/>
      <c r="AH23" s="30"/>
      <c r="AI23" s="30"/>
      <c r="AJ23" s="30"/>
      <c r="AK23" s="30"/>
      <c r="AL23" s="30"/>
      <c r="AM23" s="30"/>
      <c r="AO23" s="30"/>
    </row>
    <row r="24" spans="1:41" x14ac:dyDescent="0.25">
      <c r="A24" s="31"/>
      <c r="B24" s="30"/>
      <c r="C24" s="30"/>
      <c r="D24" s="30"/>
      <c r="E24" s="30"/>
      <c r="F24" s="30"/>
      <c r="G24" s="30"/>
      <c r="H24" s="30"/>
      <c r="I24" s="30"/>
      <c r="J24" s="31"/>
      <c r="K24" s="30"/>
      <c r="L24" s="30"/>
      <c r="M24" s="30"/>
      <c r="N24" s="30"/>
      <c r="O24" s="30"/>
      <c r="P24" s="30"/>
      <c r="Q24" s="30"/>
      <c r="R24" s="31"/>
      <c r="S24" s="32"/>
      <c r="T24" s="31"/>
      <c r="U24" s="31"/>
      <c r="V24" s="30"/>
      <c r="W24" s="30"/>
      <c r="X24" s="31"/>
      <c r="Y24" s="30"/>
      <c r="Z24" s="30"/>
      <c r="AA24" s="30"/>
      <c r="AB24" s="30"/>
      <c r="AC24" s="30"/>
      <c r="AD24" s="30"/>
      <c r="AE24" s="30"/>
      <c r="AF24" s="30"/>
      <c r="AG24" s="30"/>
      <c r="AH24" s="30"/>
      <c r="AI24" s="30"/>
      <c r="AJ24" s="30"/>
      <c r="AK24" s="30"/>
      <c r="AL24" s="30"/>
      <c r="AM24" s="30"/>
      <c r="AO24" s="30"/>
    </row>
    <row r="25" spans="1:41" x14ac:dyDescent="0.25">
      <c r="A25" s="31"/>
      <c r="B25" s="30"/>
      <c r="C25" s="30"/>
      <c r="D25" s="30"/>
      <c r="E25" s="30"/>
      <c r="F25" s="30"/>
      <c r="G25" s="30"/>
      <c r="H25" s="30"/>
      <c r="I25" s="30"/>
      <c r="J25" s="31"/>
      <c r="K25" s="30"/>
      <c r="L25" s="30"/>
      <c r="M25" s="30"/>
      <c r="N25" s="30"/>
      <c r="O25" s="30"/>
      <c r="P25" s="30"/>
      <c r="Q25" s="30"/>
      <c r="R25" s="31"/>
      <c r="S25" s="32"/>
      <c r="T25" s="31"/>
      <c r="U25" s="31"/>
      <c r="V25" s="30"/>
      <c r="W25" s="30"/>
      <c r="X25" s="31"/>
      <c r="Y25" s="30"/>
      <c r="Z25" s="30"/>
      <c r="AA25" s="30"/>
      <c r="AB25" s="30"/>
      <c r="AC25" s="30"/>
      <c r="AD25" s="30"/>
      <c r="AE25" s="30"/>
      <c r="AF25" s="30"/>
      <c r="AG25" s="30"/>
      <c r="AH25" s="30"/>
      <c r="AI25" s="30"/>
      <c r="AJ25" s="30"/>
      <c r="AK25" s="30"/>
      <c r="AL25" s="30"/>
      <c r="AM25" s="30"/>
      <c r="AO25" s="30"/>
    </row>
    <row r="26" spans="1:41" x14ac:dyDescent="0.25">
      <c r="A26" s="31"/>
      <c r="B26" s="30"/>
      <c r="C26" s="30"/>
      <c r="D26" s="30"/>
      <c r="E26" s="30"/>
      <c r="F26" s="30"/>
      <c r="G26" s="30"/>
      <c r="H26" s="30"/>
      <c r="I26" s="30"/>
      <c r="J26" s="31"/>
      <c r="K26" s="30"/>
      <c r="L26" s="30"/>
      <c r="M26" s="30"/>
      <c r="N26" s="30"/>
      <c r="O26" s="30"/>
      <c r="P26" s="30"/>
      <c r="Q26" s="30"/>
      <c r="R26" s="31"/>
      <c r="S26" s="32"/>
      <c r="T26" s="31"/>
      <c r="U26" s="31"/>
      <c r="V26" s="30"/>
      <c r="W26" s="30"/>
      <c r="X26" s="31"/>
      <c r="Y26" s="30"/>
      <c r="Z26" s="30"/>
      <c r="AA26" s="30"/>
      <c r="AB26" s="30"/>
      <c r="AC26" s="30"/>
      <c r="AD26" s="30"/>
      <c r="AE26" s="30"/>
      <c r="AF26" s="30"/>
      <c r="AG26" s="30"/>
      <c r="AH26" s="30"/>
      <c r="AI26" s="30"/>
      <c r="AJ26" s="30"/>
      <c r="AK26" s="30"/>
      <c r="AL26" s="30"/>
      <c r="AM26" s="30"/>
      <c r="AO26" s="30"/>
    </row>
    <row r="27" spans="1:41" x14ac:dyDescent="0.25">
      <c r="A27" s="31"/>
      <c r="B27" s="30"/>
      <c r="C27" s="30"/>
      <c r="D27" s="30"/>
      <c r="E27" s="30"/>
      <c r="F27" s="30"/>
      <c r="G27" s="30"/>
      <c r="H27" s="30"/>
      <c r="I27" s="30"/>
      <c r="J27" s="31"/>
      <c r="K27" s="30"/>
      <c r="L27" s="30"/>
      <c r="M27" s="30"/>
      <c r="N27" s="30"/>
      <c r="O27" s="30"/>
      <c r="P27" s="30"/>
      <c r="Q27" s="30"/>
      <c r="R27" s="31"/>
      <c r="S27" s="32"/>
      <c r="T27" s="31"/>
      <c r="U27" s="31"/>
      <c r="V27" s="30"/>
      <c r="W27" s="30"/>
      <c r="X27" s="31"/>
      <c r="Y27" s="30"/>
      <c r="Z27" s="30"/>
      <c r="AA27" s="30"/>
      <c r="AB27" s="30"/>
      <c r="AC27" s="30"/>
      <c r="AD27" s="30"/>
      <c r="AE27" s="30"/>
      <c r="AF27" s="30"/>
      <c r="AG27" s="30"/>
      <c r="AH27" s="30"/>
      <c r="AI27" s="30"/>
      <c r="AJ27" s="30"/>
      <c r="AK27" s="30"/>
      <c r="AL27" s="30"/>
      <c r="AM27" s="30"/>
      <c r="AO27" s="30"/>
    </row>
    <row r="28" spans="1:41" x14ac:dyDescent="0.25">
      <c r="A28" s="31"/>
      <c r="B28" s="30"/>
      <c r="C28" s="30"/>
      <c r="D28" s="30"/>
      <c r="E28" s="30"/>
      <c r="F28" s="30"/>
      <c r="G28" s="30"/>
      <c r="H28" s="30"/>
      <c r="I28" s="30"/>
      <c r="J28" s="31"/>
      <c r="K28" s="30"/>
      <c r="L28" s="30"/>
      <c r="M28" s="30"/>
      <c r="N28" s="30"/>
      <c r="O28" s="30"/>
      <c r="P28" s="30"/>
      <c r="Q28" s="30"/>
      <c r="R28" s="31"/>
      <c r="S28" s="32"/>
      <c r="T28" s="31"/>
      <c r="U28" s="31"/>
      <c r="V28" s="30"/>
      <c r="W28" s="30"/>
      <c r="X28" s="31"/>
      <c r="Y28" s="30"/>
      <c r="Z28" s="30"/>
      <c r="AA28" s="30"/>
      <c r="AB28" s="30"/>
      <c r="AC28" s="30"/>
      <c r="AD28" s="30"/>
      <c r="AE28" s="30"/>
      <c r="AF28" s="30"/>
      <c r="AG28" s="30"/>
      <c r="AH28" s="30"/>
      <c r="AI28" s="30"/>
      <c r="AJ28" s="30"/>
      <c r="AK28" s="30"/>
      <c r="AL28" s="30"/>
      <c r="AM28" s="30"/>
      <c r="AO28" s="30"/>
    </row>
    <row r="29" spans="1:41" x14ac:dyDescent="0.25">
      <c r="A29" s="31"/>
      <c r="B29" s="30"/>
      <c r="C29" s="30"/>
      <c r="D29" s="30"/>
      <c r="E29" s="30"/>
      <c r="F29" s="30"/>
      <c r="G29" s="30"/>
      <c r="H29" s="30"/>
      <c r="I29" s="30"/>
      <c r="J29" s="31"/>
      <c r="K29" s="30"/>
      <c r="L29" s="30"/>
      <c r="M29" s="30"/>
      <c r="N29" s="30"/>
      <c r="O29" s="30"/>
      <c r="P29" s="30"/>
      <c r="Q29" s="30"/>
      <c r="R29" s="31"/>
      <c r="S29" s="32"/>
      <c r="T29" s="31"/>
      <c r="U29" s="31"/>
      <c r="V29" s="30"/>
      <c r="W29" s="30"/>
      <c r="X29" s="31"/>
      <c r="Y29" s="30"/>
      <c r="Z29" s="30"/>
      <c r="AA29" s="30"/>
      <c r="AB29" s="30"/>
      <c r="AC29" s="30"/>
      <c r="AD29" s="30"/>
      <c r="AE29" s="30"/>
      <c r="AF29" s="30"/>
      <c r="AG29" s="30"/>
      <c r="AH29" s="30"/>
      <c r="AI29" s="30"/>
      <c r="AJ29" s="30"/>
      <c r="AK29" s="30"/>
      <c r="AL29" s="30"/>
      <c r="AM29" s="30"/>
      <c r="AO29" s="30"/>
    </row>
    <row r="30" spans="1:41" x14ac:dyDescent="0.25">
      <c r="A30" s="31"/>
      <c r="B30" s="30"/>
      <c r="C30" s="30"/>
      <c r="D30" s="30"/>
      <c r="E30" s="30"/>
      <c r="F30" s="30"/>
      <c r="G30" s="30"/>
      <c r="H30" s="30"/>
      <c r="I30" s="30"/>
      <c r="J30" s="31"/>
      <c r="K30" s="30"/>
      <c r="L30" s="30"/>
      <c r="M30" s="30"/>
      <c r="N30" s="30"/>
      <c r="O30" s="30"/>
      <c r="P30" s="30"/>
      <c r="Q30" s="30"/>
      <c r="R30" s="31"/>
      <c r="S30" s="32"/>
      <c r="T30" s="31"/>
      <c r="U30" s="31"/>
      <c r="V30" s="30"/>
      <c r="W30" s="30"/>
      <c r="X30" s="31"/>
      <c r="Y30" s="30"/>
      <c r="Z30" s="30"/>
      <c r="AA30" s="30"/>
      <c r="AB30" s="30"/>
      <c r="AC30" s="30"/>
      <c r="AD30" s="30"/>
      <c r="AE30" s="30"/>
      <c r="AF30" s="30"/>
      <c r="AG30" s="30"/>
      <c r="AH30" s="30"/>
      <c r="AI30" s="30"/>
      <c r="AJ30" s="30"/>
      <c r="AK30" s="30"/>
      <c r="AL30" s="30"/>
      <c r="AM30" s="30"/>
      <c r="AO30" s="30"/>
    </row>
    <row r="31" spans="1:41" x14ac:dyDescent="0.25">
      <c r="A31" s="31"/>
      <c r="B31" s="30"/>
      <c r="C31" s="30"/>
      <c r="D31" s="30"/>
      <c r="E31" s="30"/>
      <c r="F31" s="30"/>
      <c r="G31" s="30"/>
      <c r="H31" s="30"/>
      <c r="I31" s="30"/>
      <c r="J31" s="31"/>
      <c r="K31" s="30"/>
      <c r="L31" s="30"/>
      <c r="M31" s="30"/>
      <c r="N31" s="30"/>
      <c r="O31" s="30"/>
      <c r="P31" s="30"/>
      <c r="Q31" s="30"/>
      <c r="R31" s="31"/>
      <c r="S31" s="32"/>
      <c r="T31" s="31"/>
      <c r="U31" s="31"/>
      <c r="V31" s="30"/>
      <c r="W31" s="30"/>
      <c r="X31" s="31"/>
      <c r="Y31" s="30"/>
      <c r="Z31" s="30"/>
      <c r="AA31" s="30"/>
      <c r="AB31" s="30"/>
      <c r="AC31" s="30"/>
      <c r="AD31" s="30"/>
      <c r="AE31" s="30"/>
      <c r="AF31" s="30"/>
      <c r="AG31" s="30"/>
      <c r="AH31" s="30"/>
      <c r="AI31" s="30"/>
      <c r="AJ31" s="30"/>
      <c r="AK31" s="30"/>
      <c r="AL31" s="30"/>
      <c r="AM31" s="30"/>
      <c r="AO31" s="30"/>
    </row>
    <row r="32" spans="1:41" x14ac:dyDescent="0.25">
      <c r="A32" s="31"/>
      <c r="B32" s="30"/>
      <c r="C32" s="30"/>
      <c r="D32" s="30"/>
      <c r="E32" s="30"/>
      <c r="F32" s="30"/>
      <c r="G32" s="30"/>
      <c r="H32" s="30"/>
      <c r="I32" s="30"/>
      <c r="J32" s="31"/>
      <c r="K32" s="30"/>
      <c r="L32" s="30"/>
      <c r="M32" s="30"/>
      <c r="N32" s="30"/>
      <c r="O32" s="30"/>
      <c r="P32" s="30"/>
      <c r="Q32" s="30"/>
      <c r="R32" s="31"/>
      <c r="S32" s="32"/>
      <c r="T32" s="31"/>
      <c r="U32" s="31"/>
      <c r="V32" s="30"/>
      <c r="W32" s="30"/>
      <c r="X32" s="31"/>
      <c r="Y32" s="30"/>
      <c r="Z32" s="30"/>
      <c r="AA32" s="30"/>
      <c r="AB32" s="30"/>
      <c r="AC32" s="30"/>
      <c r="AD32" s="30"/>
      <c r="AE32" s="30"/>
      <c r="AF32" s="30"/>
      <c r="AG32" s="30"/>
      <c r="AH32" s="30"/>
      <c r="AI32" s="30"/>
      <c r="AJ32" s="30"/>
      <c r="AK32" s="30"/>
      <c r="AL32" s="30"/>
      <c r="AM32" s="30"/>
      <c r="AO32" s="30"/>
    </row>
    <row r="33" spans="1:41" x14ac:dyDescent="0.25">
      <c r="A33" s="31"/>
      <c r="B33" s="30"/>
      <c r="C33" s="30"/>
      <c r="D33" s="30"/>
      <c r="E33" s="30"/>
      <c r="F33" s="30"/>
      <c r="G33" s="30"/>
      <c r="H33" s="30"/>
      <c r="I33" s="30"/>
      <c r="J33" s="31"/>
      <c r="K33" s="30"/>
      <c r="L33" s="30"/>
      <c r="M33" s="30"/>
      <c r="N33" s="30"/>
      <c r="O33" s="30"/>
      <c r="P33" s="30"/>
      <c r="Q33" s="30"/>
      <c r="R33" s="31"/>
      <c r="S33" s="32"/>
      <c r="T33" s="31"/>
      <c r="U33" s="31"/>
      <c r="V33" s="30"/>
      <c r="W33" s="30"/>
      <c r="X33" s="31"/>
      <c r="Y33" s="30"/>
      <c r="Z33" s="30"/>
      <c r="AA33" s="30"/>
      <c r="AB33" s="30"/>
      <c r="AC33" s="30"/>
      <c r="AD33" s="30"/>
      <c r="AE33" s="30"/>
      <c r="AF33" s="30"/>
      <c r="AG33" s="30"/>
      <c r="AH33" s="30"/>
      <c r="AI33" s="30"/>
      <c r="AJ33" s="30"/>
      <c r="AK33" s="30"/>
      <c r="AL33" s="30"/>
      <c r="AM33" s="30"/>
      <c r="AO33" s="30"/>
    </row>
    <row r="34" spans="1:41" x14ac:dyDescent="0.25">
      <c r="A34" s="31"/>
      <c r="B34" s="30"/>
      <c r="C34" s="30"/>
      <c r="D34" s="30"/>
      <c r="E34" s="30"/>
      <c r="F34" s="30"/>
      <c r="G34" s="30"/>
      <c r="H34" s="30"/>
      <c r="I34" s="30"/>
      <c r="J34" s="31"/>
      <c r="K34" s="30"/>
      <c r="L34" s="30"/>
      <c r="M34" s="30"/>
      <c r="N34" s="30"/>
      <c r="O34" s="30"/>
      <c r="P34" s="30"/>
      <c r="Q34" s="30"/>
      <c r="R34" s="31"/>
      <c r="S34" s="32"/>
      <c r="T34" s="31"/>
      <c r="U34" s="31"/>
      <c r="V34" s="30"/>
      <c r="W34" s="30"/>
      <c r="X34" s="31"/>
      <c r="Y34" s="30"/>
      <c r="Z34" s="30"/>
      <c r="AA34" s="30"/>
      <c r="AB34" s="30"/>
      <c r="AC34" s="30"/>
      <c r="AD34" s="30"/>
      <c r="AE34" s="30"/>
      <c r="AF34" s="30"/>
      <c r="AG34" s="30"/>
      <c r="AH34" s="30"/>
      <c r="AI34" s="30"/>
      <c r="AJ34" s="30"/>
      <c r="AK34" s="30"/>
      <c r="AL34" s="30"/>
      <c r="AM34" s="30"/>
      <c r="AO34" s="30"/>
    </row>
    <row r="35" spans="1:41" x14ac:dyDescent="0.25">
      <c r="A35" s="31"/>
      <c r="B35" s="30"/>
      <c r="C35" s="30"/>
      <c r="D35" s="30"/>
      <c r="E35" s="30"/>
      <c r="F35" s="30"/>
      <c r="G35" s="30"/>
      <c r="H35" s="30"/>
      <c r="I35" s="30"/>
      <c r="J35" s="31"/>
      <c r="K35" s="30"/>
      <c r="L35" s="30"/>
      <c r="M35" s="30"/>
      <c r="N35" s="30"/>
      <c r="O35" s="30"/>
      <c r="P35" s="30"/>
      <c r="Q35" s="30"/>
      <c r="R35" s="31"/>
      <c r="S35" s="32"/>
      <c r="T35" s="31"/>
      <c r="U35" s="31"/>
      <c r="V35" s="30"/>
      <c r="W35" s="30"/>
      <c r="X35" s="31"/>
      <c r="Y35" s="30"/>
      <c r="Z35" s="30"/>
      <c r="AA35" s="30"/>
      <c r="AB35" s="30"/>
      <c r="AC35" s="30"/>
      <c r="AD35" s="30"/>
      <c r="AE35" s="30"/>
      <c r="AF35" s="30"/>
      <c r="AG35" s="30"/>
      <c r="AH35" s="30"/>
      <c r="AI35" s="30"/>
      <c r="AJ35" s="30"/>
      <c r="AK35" s="30"/>
      <c r="AL35" s="30"/>
      <c r="AM35" s="30"/>
      <c r="AO35" s="30"/>
    </row>
    <row r="36" spans="1:41" x14ac:dyDescent="0.25">
      <c r="A36" s="31"/>
      <c r="B36" s="30"/>
      <c r="C36" s="30"/>
      <c r="D36" s="30"/>
      <c r="E36" s="30"/>
      <c r="F36" s="30"/>
      <c r="G36" s="30"/>
      <c r="H36" s="30"/>
      <c r="I36" s="30"/>
      <c r="J36" s="31"/>
      <c r="K36" s="30"/>
      <c r="L36" s="30"/>
      <c r="M36" s="30"/>
      <c r="N36" s="30"/>
      <c r="O36" s="30"/>
      <c r="P36" s="30"/>
      <c r="Q36" s="30"/>
      <c r="R36" s="31"/>
      <c r="S36" s="32"/>
      <c r="T36" s="31"/>
      <c r="U36" s="31"/>
      <c r="V36" s="30"/>
      <c r="W36" s="30"/>
      <c r="X36" s="31"/>
      <c r="Y36" s="30"/>
      <c r="Z36" s="30"/>
      <c r="AA36" s="30"/>
      <c r="AB36" s="30"/>
      <c r="AC36" s="30"/>
      <c r="AD36" s="30"/>
      <c r="AE36" s="30"/>
      <c r="AF36" s="30"/>
      <c r="AG36" s="30"/>
      <c r="AH36" s="30"/>
      <c r="AI36" s="30"/>
      <c r="AJ36" s="30"/>
      <c r="AK36" s="30"/>
      <c r="AL36" s="30"/>
      <c r="AM36" s="30"/>
      <c r="AO36" s="30"/>
    </row>
    <row r="37" spans="1:41" x14ac:dyDescent="0.25">
      <c r="A37" s="31"/>
      <c r="B37" s="30"/>
      <c r="C37" s="30"/>
      <c r="D37" s="30"/>
      <c r="E37" s="30"/>
      <c r="F37" s="30"/>
      <c r="G37" s="30"/>
      <c r="H37" s="30"/>
      <c r="I37" s="30"/>
      <c r="J37" s="31"/>
      <c r="K37" s="30"/>
      <c r="L37" s="30"/>
      <c r="M37" s="30"/>
      <c r="N37" s="30"/>
      <c r="O37" s="30"/>
      <c r="P37" s="30"/>
      <c r="Q37" s="30"/>
      <c r="R37" s="31"/>
      <c r="S37" s="32"/>
      <c r="T37" s="31"/>
      <c r="U37" s="31"/>
      <c r="V37" s="30"/>
      <c r="W37" s="30"/>
      <c r="X37" s="31"/>
      <c r="Y37" s="30"/>
      <c r="Z37" s="30"/>
      <c r="AA37" s="30"/>
      <c r="AB37" s="30"/>
      <c r="AC37" s="30"/>
      <c r="AD37" s="30"/>
      <c r="AE37" s="30"/>
      <c r="AF37" s="30"/>
      <c r="AG37" s="30"/>
      <c r="AH37" s="30"/>
      <c r="AI37" s="30"/>
      <c r="AJ37" s="30"/>
      <c r="AK37" s="30"/>
      <c r="AL37" s="30"/>
      <c r="AM37" s="30"/>
      <c r="AO37" s="30"/>
    </row>
    <row r="38" spans="1:41" x14ac:dyDescent="0.25">
      <c r="A38" s="31"/>
      <c r="B38" s="30"/>
      <c r="C38" s="30"/>
      <c r="D38" s="30"/>
      <c r="E38" s="30"/>
      <c r="F38" s="30"/>
      <c r="G38" s="30"/>
      <c r="H38" s="30"/>
      <c r="I38" s="30"/>
      <c r="J38" s="31"/>
      <c r="K38" s="30"/>
      <c r="L38" s="30"/>
      <c r="M38" s="30"/>
      <c r="N38" s="30"/>
      <c r="O38" s="30"/>
      <c r="P38" s="30"/>
      <c r="Q38" s="30"/>
      <c r="R38" s="31"/>
      <c r="S38" s="32"/>
      <c r="T38" s="31"/>
      <c r="U38" s="31"/>
      <c r="V38" s="30"/>
      <c r="W38" s="30"/>
      <c r="X38" s="31"/>
      <c r="Y38" s="30"/>
      <c r="Z38" s="30"/>
      <c r="AA38" s="30"/>
      <c r="AB38" s="30"/>
      <c r="AC38" s="30"/>
      <c r="AD38" s="30"/>
      <c r="AE38" s="30"/>
      <c r="AF38" s="30"/>
      <c r="AG38" s="30"/>
      <c r="AH38" s="30"/>
      <c r="AI38" s="30"/>
      <c r="AJ38" s="30"/>
      <c r="AK38" s="30"/>
      <c r="AL38" s="30"/>
      <c r="AM38" s="30"/>
      <c r="AO38" s="30"/>
    </row>
    <row r="39" spans="1:41" x14ac:dyDescent="0.25">
      <c r="A39" s="31"/>
      <c r="B39" s="30"/>
      <c r="C39" s="30"/>
      <c r="D39" s="30"/>
      <c r="E39" s="30"/>
      <c r="F39" s="30"/>
      <c r="G39" s="30"/>
      <c r="H39" s="30"/>
      <c r="I39" s="30"/>
      <c r="J39" s="31"/>
      <c r="K39" s="30"/>
      <c r="L39" s="30"/>
      <c r="M39" s="30"/>
      <c r="N39" s="30"/>
      <c r="O39" s="30"/>
      <c r="P39" s="30"/>
      <c r="Q39" s="30"/>
      <c r="R39" s="31"/>
      <c r="S39" s="32"/>
      <c r="T39" s="31"/>
      <c r="U39" s="31"/>
      <c r="V39" s="30"/>
      <c r="W39" s="30"/>
      <c r="X39" s="31"/>
      <c r="Y39" s="30"/>
      <c r="Z39" s="30"/>
      <c r="AA39" s="30"/>
      <c r="AB39" s="30"/>
      <c r="AC39" s="30"/>
      <c r="AD39" s="30"/>
      <c r="AE39" s="30"/>
      <c r="AF39" s="30"/>
      <c r="AG39" s="30"/>
      <c r="AH39" s="30"/>
      <c r="AI39" s="30"/>
      <c r="AJ39" s="30"/>
      <c r="AK39" s="30"/>
      <c r="AL39" s="30"/>
      <c r="AM39" s="30"/>
      <c r="AO39" s="30"/>
    </row>
    <row r="40" spans="1:41" x14ac:dyDescent="0.25">
      <c r="A40" s="31"/>
      <c r="B40" s="30"/>
      <c r="C40" s="30"/>
      <c r="D40" s="30"/>
      <c r="E40" s="30"/>
      <c r="F40" s="30"/>
      <c r="G40" s="30"/>
      <c r="H40" s="30"/>
      <c r="I40" s="30"/>
      <c r="J40" s="31"/>
      <c r="K40" s="30"/>
      <c r="L40" s="30"/>
      <c r="M40" s="30"/>
      <c r="N40" s="30"/>
      <c r="O40" s="30"/>
      <c r="P40" s="30"/>
      <c r="Q40" s="30"/>
      <c r="R40" s="31"/>
      <c r="S40" s="32"/>
      <c r="T40" s="31"/>
      <c r="U40" s="31"/>
      <c r="V40" s="30"/>
      <c r="W40" s="30"/>
      <c r="X40" s="31"/>
      <c r="Y40" s="30"/>
      <c r="Z40" s="30"/>
      <c r="AA40" s="30"/>
      <c r="AB40" s="30"/>
      <c r="AC40" s="30"/>
      <c r="AD40" s="30"/>
      <c r="AE40" s="30"/>
      <c r="AF40" s="30"/>
      <c r="AG40" s="30"/>
      <c r="AH40" s="30"/>
      <c r="AI40" s="30"/>
      <c r="AJ40" s="30"/>
      <c r="AK40" s="30"/>
      <c r="AL40" s="30"/>
      <c r="AM40" s="30"/>
      <c r="AO40" s="30"/>
    </row>
  </sheetData>
  <mergeCells count="4">
    <mergeCell ref="M3:Q3"/>
    <mergeCell ref="AC3:AG3"/>
    <mergeCell ref="AI3:AK3"/>
    <mergeCell ref="AL3:AN3"/>
  </mergeCells>
  <pageMargins left="0.70866141732283472" right="0.70866141732283472" top="0.74803149606299213" bottom="0.74803149606299213" header="0.31496062992125984" footer="0.31496062992125984"/>
  <pageSetup paperSize="9" scale="74" fitToWidth="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zoomScale="75" zoomScaleNormal="75" workbookViewId="0">
      <pane xSplit="2" ySplit="4" topLeftCell="O5" activePane="bottomRight" state="frozen"/>
      <selection activeCell="AA5" sqref="AA5"/>
      <selection pane="topRight" activeCell="AA5" sqref="AA5"/>
      <selection pane="bottomLeft" activeCell="AA5" sqref="AA5"/>
      <selection pane="bottomRight" activeCell="A7" sqref="A7:XFD7"/>
    </sheetView>
  </sheetViews>
  <sheetFormatPr defaultColWidth="9.140625" defaultRowHeight="15" x14ac:dyDescent="0.25"/>
  <cols>
    <col min="1" max="1" width="42.5703125" style="7" bestFit="1" customWidth="1"/>
    <col min="2" max="2" width="12.5703125" style="1" bestFit="1" customWidth="1"/>
    <col min="3" max="4" width="10.42578125" style="7" customWidth="1"/>
    <col min="5" max="5" width="12" style="7" customWidth="1"/>
    <col min="6" max="6" width="14.85546875" style="7" customWidth="1"/>
    <col min="7" max="7" width="11.42578125" style="1" customWidth="1"/>
    <col min="8" max="8" width="12.140625" style="1" customWidth="1"/>
    <col min="9" max="9" width="22.140625" style="7" bestFit="1" customWidth="1"/>
    <col min="10" max="10" width="15.7109375" style="7" bestFit="1" customWidth="1"/>
    <col min="11" max="11" width="10.5703125" style="7" customWidth="1"/>
    <col min="12" max="12" width="57.85546875" style="7" customWidth="1"/>
    <col min="13" max="18" width="9.140625" style="7"/>
    <col min="19" max="19" width="24" style="7" bestFit="1" customWidth="1"/>
    <col min="20" max="20" width="9.140625" style="7"/>
    <col min="21" max="21" width="12.85546875" style="7" customWidth="1"/>
    <col min="22" max="22" width="12.28515625" style="7" customWidth="1"/>
    <col min="23" max="23" width="9.140625" style="7"/>
    <col min="24" max="24" width="10" style="7" customWidth="1"/>
    <col min="25" max="25" width="9.140625" style="7"/>
    <col min="26" max="26" width="16" style="7" customWidth="1"/>
    <col min="27" max="27" width="10.5703125" style="7" customWidth="1"/>
    <col min="28" max="28" width="14.140625" style="7" customWidth="1"/>
    <col min="29" max="30" width="11.140625" style="7" customWidth="1"/>
    <col min="31" max="33" width="9.140625" style="7"/>
    <col min="34" max="34" width="10.140625" style="7" customWidth="1"/>
    <col min="35" max="35" width="12.7109375" style="7" bestFit="1" customWidth="1"/>
    <col min="36" max="37" width="9.140625" style="7"/>
    <col min="38" max="40" width="10" style="7" bestFit="1" customWidth="1"/>
    <col min="41" max="41" width="11.5703125" style="7" bestFit="1" customWidth="1"/>
    <col min="42" max="16384" width="9.140625" style="7"/>
  </cols>
  <sheetData>
    <row r="1" spans="1:41" ht="15" customHeight="1" x14ac:dyDescent="0.25">
      <c r="A1" s="45" t="s">
        <v>29</v>
      </c>
      <c r="B1" s="32"/>
      <c r="C1" s="30"/>
      <c r="D1" s="30"/>
      <c r="E1" s="30"/>
      <c r="F1" s="30"/>
      <c r="G1" s="32"/>
      <c r="H1" s="32"/>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41" ht="15.75" thickBot="1" x14ac:dyDescent="0.3">
      <c r="A2" s="30"/>
      <c r="B2" s="32"/>
      <c r="C2" s="30"/>
      <c r="D2" s="30"/>
      <c r="E2" s="30"/>
      <c r="F2" s="30"/>
      <c r="G2" s="32"/>
      <c r="H2" s="32"/>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41" s="23" customFormat="1" ht="65.25" thickBot="1" x14ac:dyDescent="0.3">
      <c r="A3" s="43" t="s">
        <v>0</v>
      </c>
      <c r="B3" s="43" t="s">
        <v>1</v>
      </c>
      <c r="C3" s="43" t="s">
        <v>332</v>
      </c>
      <c r="D3" s="43" t="s">
        <v>330</v>
      </c>
      <c r="E3" s="43" t="s">
        <v>281</v>
      </c>
      <c r="F3" s="43" t="s">
        <v>227</v>
      </c>
      <c r="G3" s="43" t="s">
        <v>117</v>
      </c>
      <c r="H3" s="43" t="s">
        <v>2</v>
      </c>
      <c r="I3" s="43" t="s">
        <v>105</v>
      </c>
      <c r="J3" s="43" t="s">
        <v>123</v>
      </c>
      <c r="K3" s="270" t="s">
        <v>136</v>
      </c>
      <c r="L3" s="43" t="s">
        <v>124</v>
      </c>
      <c r="M3" s="553" t="s">
        <v>280</v>
      </c>
      <c r="N3" s="553"/>
      <c r="O3" s="553"/>
      <c r="P3" s="553"/>
      <c r="Q3" s="553"/>
      <c r="R3" s="50"/>
      <c r="S3" s="43" t="s">
        <v>130</v>
      </c>
      <c r="T3" s="270" t="s">
        <v>309</v>
      </c>
      <c r="U3" s="270" t="s">
        <v>229</v>
      </c>
      <c r="V3" s="270" t="s">
        <v>140</v>
      </c>
      <c r="W3" s="270" t="s">
        <v>132</v>
      </c>
      <c r="X3" s="270" t="s">
        <v>167</v>
      </c>
      <c r="Y3" s="270" t="s">
        <v>139</v>
      </c>
      <c r="Z3" s="43" t="s">
        <v>141</v>
      </c>
      <c r="AA3" s="43" t="s">
        <v>142</v>
      </c>
      <c r="AB3" s="43" t="s">
        <v>143</v>
      </c>
      <c r="AC3" s="554" t="s">
        <v>144</v>
      </c>
      <c r="AD3" s="555"/>
      <c r="AE3" s="555"/>
      <c r="AF3" s="555"/>
      <c r="AG3" s="556"/>
      <c r="AH3" s="43" t="s">
        <v>284</v>
      </c>
      <c r="AI3" s="554" t="s">
        <v>298</v>
      </c>
      <c r="AJ3" s="555"/>
      <c r="AK3" s="556"/>
      <c r="AL3" s="554" t="s">
        <v>299</v>
      </c>
      <c r="AM3" s="555"/>
      <c r="AN3" s="556"/>
      <c r="AO3" s="43" t="s">
        <v>289</v>
      </c>
    </row>
    <row r="4" spans="1:41" s="1" customFormat="1" ht="78" thickBot="1" x14ac:dyDescent="0.3">
      <c r="A4" s="48"/>
      <c r="B4" s="42"/>
      <c r="C4" s="49"/>
      <c r="D4" s="49"/>
      <c r="E4" s="49"/>
      <c r="F4" s="49"/>
      <c r="G4" s="49"/>
      <c r="H4" s="118"/>
      <c r="I4" s="49"/>
      <c r="J4" s="42"/>
      <c r="K4" s="51"/>
      <c r="L4" s="42"/>
      <c r="M4" s="42" t="s">
        <v>129</v>
      </c>
      <c r="N4" s="43" t="s">
        <v>125</v>
      </c>
      <c r="O4" s="43" t="s">
        <v>126</v>
      </c>
      <c r="P4" s="43" t="s">
        <v>127</v>
      </c>
      <c r="Q4" s="43" t="s">
        <v>137</v>
      </c>
      <c r="R4" s="43" t="s">
        <v>138</v>
      </c>
      <c r="S4" s="52"/>
      <c r="T4" s="51"/>
      <c r="U4" s="51"/>
      <c r="V4" s="52"/>
      <c r="W4" s="52"/>
      <c r="X4" s="52"/>
      <c r="Y4" s="51" t="s">
        <v>134</v>
      </c>
      <c r="Z4" s="53"/>
      <c r="AA4" s="53"/>
      <c r="AB4" s="53"/>
      <c r="AC4" s="77" t="s">
        <v>347</v>
      </c>
      <c r="AD4" s="77" t="s">
        <v>170</v>
      </c>
      <c r="AE4" s="51" t="s">
        <v>171</v>
      </c>
      <c r="AF4" s="52" t="s">
        <v>168</v>
      </c>
      <c r="AG4" s="231" t="s">
        <v>169</v>
      </c>
      <c r="AH4" s="51"/>
      <c r="AI4" s="118" t="s">
        <v>290</v>
      </c>
      <c r="AJ4" s="118" t="s">
        <v>291</v>
      </c>
      <c r="AK4" s="118" t="s">
        <v>292</v>
      </c>
      <c r="AL4" s="118" t="s">
        <v>293</v>
      </c>
      <c r="AM4" s="118" t="s">
        <v>294</v>
      </c>
      <c r="AN4" s="118" t="s">
        <v>295</v>
      </c>
      <c r="AO4" s="131"/>
    </row>
    <row r="5" spans="1:41" s="1" customFormat="1" ht="25.5" x14ac:dyDescent="0.25">
      <c r="A5" s="165" t="s">
        <v>20</v>
      </c>
      <c r="B5" s="79" t="s">
        <v>21</v>
      </c>
      <c r="C5" s="98">
        <v>3498</v>
      </c>
      <c r="D5" s="98">
        <v>3503</v>
      </c>
      <c r="E5" s="331">
        <f>(D5-C5)*100/D5</f>
        <v>0.14273479874393377</v>
      </c>
      <c r="F5" s="79" t="s">
        <v>226</v>
      </c>
      <c r="G5" s="79" t="s">
        <v>18</v>
      </c>
      <c r="H5" s="151" t="s">
        <v>114</v>
      </c>
      <c r="I5" s="79"/>
      <c r="J5" s="108" t="s">
        <v>239</v>
      </c>
      <c r="K5" s="166"/>
      <c r="L5" s="81" t="s">
        <v>246</v>
      </c>
      <c r="M5" s="79" t="s">
        <v>10</v>
      </c>
      <c r="N5" s="79" t="s">
        <v>10</v>
      </c>
      <c r="O5" s="79" t="s">
        <v>10</v>
      </c>
      <c r="P5" s="80" t="s">
        <v>3</v>
      </c>
      <c r="Q5" s="79" t="s">
        <v>10</v>
      </c>
      <c r="R5" s="81" t="s">
        <v>10</v>
      </c>
      <c r="S5" s="79" t="s">
        <v>3</v>
      </c>
      <c r="T5" s="57"/>
      <c r="U5" s="81"/>
      <c r="V5" s="79"/>
      <c r="W5" s="79"/>
      <c r="X5" s="79"/>
      <c r="Y5" s="166"/>
      <c r="Z5" s="79"/>
      <c r="AA5" s="79"/>
      <c r="AB5" s="79"/>
      <c r="AC5" s="239" t="s">
        <v>361</v>
      </c>
      <c r="AD5" s="143">
        <f>IFERROR(VLOOKUP($B5,[2]Sheet1!$A$3:$T$71,9,FALSE),"")</f>
        <v>0.57999999999999996</v>
      </c>
      <c r="AE5" s="143" t="str">
        <f>IFERROR(VLOOKUP($B5,[2]Sheet1!$A$3:$T$71,20,FALSE),"")</f>
        <v/>
      </c>
      <c r="AF5" s="163">
        <v>0.56299999999999994</v>
      </c>
      <c r="AG5" s="144"/>
      <c r="AH5" s="206" t="s">
        <v>285</v>
      </c>
      <c r="AI5" s="129">
        <v>86.96</v>
      </c>
      <c r="AJ5" s="129">
        <v>84.05</v>
      </c>
      <c r="AK5" s="129">
        <v>96.48</v>
      </c>
      <c r="AL5" s="229">
        <v>4.07</v>
      </c>
      <c r="AM5" s="229">
        <v>7.56</v>
      </c>
      <c r="AN5" s="229">
        <v>0.12</v>
      </c>
      <c r="AO5" s="229"/>
    </row>
    <row r="6" spans="1:41" s="1" customFormat="1" ht="153" x14ac:dyDescent="0.25">
      <c r="A6" s="165" t="s">
        <v>155</v>
      </c>
      <c r="B6" s="129" t="s">
        <v>22</v>
      </c>
      <c r="C6" s="146">
        <v>1387</v>
      </c>
      <c r="D6" s="146">
        <v>1394</v>
      </c>
      <c r="E6" s="331">
        <f>(D6-C6)*100/D6</f>
        <v>0.5021520803443329</v>
      </c>
      <c r="F6" s="129" t="s">
        <v>226</v>
      </c>
      <c r="G6" s="129" t="s">
        <v>5</v>
      </c>
      <c r="H6" s="151" t="s">
        <v>19</v>
      </c>
      <c r="I6" s="129"/>
      <c r="J6" s="105" t="s">
        <v>192</v>
      </c>
      <c r="K6" s="132"/>
      <c r="L6" s="96" t="s">
        <v>247</v>
      </c>
      <c r="M6" s="129" t="s">
        <v>10</v>
      </c>
      <c r="N6" s="129" t="s">
        <v>10</v>
      </c>
      <c r="O6" s="129" t="s">
        <v>10</v>
      </c>
      <c r="P6" s="62" t="s">
        <v>10</v>
      </c>
      <c r="Q6" s="129" t="s">
        <v>10</v>
      </c>
      <c r="R6" s="96" t="s">
        <v>10</v>
      </c>
      <c r="S6" s="129" t="s">
        <v>3</v>
      </c>
      <c r="T6" s="44"/>
      <c r="U6" s="96"/>
      <c r="V6" s="129"/>
      <c r="W6" s="129"/>
      <c r="X6" s="129"/>
      <c r="Y6" s="132"/>
      <c r="Z6" s="129"/>
      <c r="AA6" s="129"/>
      <c r="AB6" s="129"/>
      <c r="AC6" s="239" t="s">
        <v>362</v>
      </c>
      <c r="AD6" s="143">
        <f>IFERROR(VLOOKUP($B6,[2]Sheet1!$A$3:$T$71,9,FALSE),"")</f>
        <v>0.74</v>
      </c>
      <c r="AE6" s="143">
        <f>IFERROR(VLOOKUP($B6,[2]Sheet1!$A$3:$T$71,20,FALSE),"")</f>
        <v>0.77</v>
      </c>
      <c r="AF6" s="163">
        <v>0.66700000000000004</v>
      </c>
      <c r="AG6" s="144"/>
      <c r="AH6" s="206" t="s">
        <v>3</v>
      </c>
      <c r="AI6" s="129">
        <v>93.91</v>
      </c>
      <c r="AJ6" s="129">
        <v>90.93</v>
      </c>
      <c r="AK6" s="129">
        <v>100</v>
      </c>
      <c r="AL6" s="229">
        <v>4.93</v>
      </c>
      <c r="AM6" s="229">
        <v>9.3800000000000008</v>
      </c>
      <c r="AN6" s="229">
        <v>0.28999999999999998</v>
      </c>
      <c r="AO6" s="229"/>
    </row>
    <row r="7" spans="1:41" s="1" customFormat="1" ht="106.15" customHeight="1" x14ac:dyDescent="0.25">
      <c r="A7" s="167" t="s">
        <v>113</v>
      </c>
      <c r="B7" s="129" t="s">
        <v>23</v>
      </c>
      <c r="C7" s="146">
        <v>6041</v>
      </c>
      <c r="D7" s="146">
        <v>6106</v>
      </c>
      <c r="E7" s="331">
        <f>(D7-C7)*100/D7</f>
        <v>1.0645266950540453</v>
      </c>
      <c r="F7" s="129" t="s">
        <v>226</v>
      </c>
      <c r="G7" s="129" t="s">
        <v>5</v>
      </c>
      <c r="H7" s="168" t="s">
        <v>24</v>
      </c>
      <c r="I7" s="129"/>
      <c r="J7" s="105" t="s">
        <v>232</v>
      </c>
      <c r="K7" s="104"/>
      <c r="L7" s="96" t="s">
        <v>248</v>
      </c>
      <c r="M7" s="129" t="s">
        <v>10</v>
      </c>
      <c r="N7" s="129" t="s">
        <v>10</v>
      </c>
      <c r="O7" s="129" t="s">
        <v>10</v>
      </c>
      <c r="P7" s="62" t="s">
        <v>10</v>
      </c>
      <c r="Q7" s="129" t="s">
        <v>10</v>
      </c>
      <c r="R7" s="96" t="s">
        <v>10</v>
      </c>
      <c r="S7" s="129" t="s">
        <v>338</v>
      </c>
      <c r="T7" s="44"/>
      <c r="U7" s="96" t="s">
        <v>282</v>
      </c>
      <c r="V7" s="129"/>
      <c r="W7" s="129"/>
      <c r="X7" s="129"/>
      <c r="Y7" s="132"/>
      <c r="Z7" s="129"/>
      <c r="AA7" s="129"/>
      <c r="AB7" s="129"/>
      <c r="AC7" s="239" t="s">
        <v>363</v>
      </c>
      <c r="AD7" s="143">
        <f>IFERROR(VLOOKUP($B7,[2]Sheet1!$A$3:$T$71,9,FALSE),"")</f>
        <v>0.55000000000000004</v>
      </c>
      <c r="AE7" s="143">
        <f>IFERROR(VLOOKUP($B7,[2]Sheet1!$A$3:$T$71,20,FALSE),"")</f>
        <v>0.54</v>
      </c>
      <c r="AF7" s="163">
        <v>0.48799999999999999</v>
      </c>
      <c r="AG7" s="144"/>
      <c r="AH7" s="207" t="s">
        <v>10</v>
      </c>
      <c r="AI7" s="129">
        <v>93.12</v>
      </c>
      <c r="AJ7" s="129">
        <v>91.86</v>
      </c>
      <c r="AK7" s="129">
        <v>90.65</v>
      </c>
      <c r="AL7" s="229">
        <v>15.12</v>
      </c>
      <c r="AM7" s="229">
        <v>28.94</v>
      </c>
      <c r="AN7" s="229">
        <v>0.83</v>
      </c>
      <c r="AO7" s="229"/>
    </row>
    <row r="8" spans="1:41" s="1" customFormat="1" ht="25.5" x14ac:dyDescent="0.25">
      <c r="A8" s="165" t="s">
        <v>122</v>
      </c>
      <c r="B8" s="129" t="s">
        <v>25</v>
      </c>
      <c r="C8" s="146">
        <v>12439</v>
      </c>
      <c r="D8" s="146">
        <v>12519</v>
      </c>
      <c r="E8" s="331">
        <f>(D8-C8)*100/D8</f>
        <v>0.63902867641185401</v>
      </c>
      <c r="F8" s="129" t="s">
        <v>226</v>
      </c>
      <c r="G8" s="549" t="s">
        <v>16</v>
      </c>
      <c r="H8" s="149" t="s">
        <v>6</v>
      </c>
      <c r="I8" s="549" t="s">
        <v>161</v>
      </c>
      <c r="J8" s="105" t="s">
        <v>237</v>
      </c>
      <c r="K8" s="129"/>
      <c r="L8" s="96" t="s">
        <v>180</v>
      </c>
      <c r="M8" s="129" t="s">
        <v>10</v>
      </c>
      <c r="N8" s="129" t="s">
        <v>10</v>
      </c>
      <c r="O8" s="129" t="s">
        <v>10</v>
      </c>
      <c r="P8" s="62" t="s">
        <v>10</v>
      </c>
      <c r="Q8" s="129" t="s">
        <v>10</v>
      </c>
      <c r="R8" s="96" t="s">
        <v>10</v>
      </c>
      <c r="S8" s="129" t="s">
        <v>268</v>
      </c>
      <c r="T8" s="44" t="s">
        <v>308</v>
      </c>
      <c r="U8" s="96"/>
      <c r="V8" s="129"/>
      <c r="W8" s="129"/>
      <c r="X8" s="129"/>
      <c r="Y8" s="132"/>
      <c r="Z8" s="129"/>
      <c r="AA8" s="129"/>
      <c r="AB8" s="129"/>
      <c r="AC8" s="239" t="s">
        <v>364</v>
      </c>
      <c r="AD8" s="143">
        <f>IFERROR(VLOOKUP($B8,[2]Sheet1!$A$3:$T$71,9,FALSE),"")</f>
        <v>0.74</v>
      </c>
      <c r="AE8" s="143" t="str">
        <f>IFERROR(VLOOKUP($B8,[2]Sheet1!$A$3:$T$71,20,FALSE),"")</f>
        <v/>
      </c>
      <c r="AF8" s="163">
        <v>0.60399999999999998</v>
      </c>
      <c r="AG8" s="144"/>
      <c r="AH8" s="207" t="s">
        <v>10</v>
      </c>
      <c r="AI8" s="129">
        <v>100</v>
      </c>
      <c r="AJ8" s="129">
        <v>100</v>
      </c>
      <c r="AK8" s="129">
        <v>100</v>
      </c>
      <c r="AL8" s="229">
        <v>6.66</v>
      </c>
      <c r="AM8" s="229">
        <v>13.94</v>
      </c>
      <c r="AN8" s="229">
        <v>0.95</v>
      </c>
      <c r="AO8" s="229"/>
    </row>
    <row r="9" spans="1:41" s="1" customFormat="1" ht="25.5" x14ac:dyDescent="0.25">
      <c r="A9" s="169" t="s">
        <v>120</v>
      </c>
      <c r="B9" s="89" t="s">
        <v>173</v>
      </c>
      <c r="C9" s="146" t="s">
        <v>145</v>
      </c>
      <c r="D9" s="146" t="s">
        <v>145</v>
      </c>
      <c r="E9" s="146" t="s">
        <v>145</v>
      </c>
      <c r="F9" s="129" t="s">
        <v>226</v>
      </c>
      <c r="G9" s="549"/>
      <c r="H9" s="149" t="s">
        <v>6</v>
      </c>
      <c r="I9" s="549"/>
      <c r="J9" s="170"/>
      <c r="K9" s="129"/>
      <c r="L9" s="96" t="s">
        <v>181</v>
      </c>
      <c r="M9" s="96" t="s">
        <v>10</v>
      </c>
      <c r="N9" s="129" t="s">
        <v>10</v>
      </c>
      <c r="O9" s="129" t="s">
        <v>10</v>
      </c>
      <c r="P9" s="62" t="s">
        <v>10</v>
      </c>
      <c r="Q9" s="129" t="s">
        <v>10</v>
      </c>
      <c r="R9" s="96" t="s">
        <v>10</v>
      </c>
      <c r="S9" s="129"/>
      <c r="T9" s="44"/>
      <c r="U9" s="96"/>
      <c r="V9" s="129"/>
      <c r="W9" s="129"/>
      <c r="X9" s="129"/>
      <c r="Y9" s="132"/>
      <c r="Z9" s="129"/>
      <c r="AA9" s="129"/>
      <c r="AB9" s="129"/>
      <c r="AC9" s="129"/>
      <c r="AD9" s="143">
        <f>IFERROR(VLOOKUP($B9,[2]Sheet1!$A$3:$T$71,9,FALSE),"")</f>
        <v>0.63</v>
      </c>
      <c r="AE9" s="143" t="str">
        <f>IFERROR(VLOOKUP($B9,[2]Sheet1!$A$3:$T$71,20,FALSE),"")</f>
        <v/>
      </c>
      <c r="AF9" s="163">
        <v>0.39100000000000001</v>
      </c>
      <c r="AG9" s="144"/>
      <c r="AH9" s="129"/>
      <c r="AI9" s="129"/>
      <c r="AJ9" s="129"/>
      <c r="AK9" s="129"/>
      <c r="AL9" s="229"/>
      <c r="AM9" s="229"/>
      <c r="AN9" s="229"/>
      <c r="AO9" s="229"/>
    </row>
    <row r="10" spans="1:41" s="1" customFormat="1" ht="15.75" thickBot="1" x14ac:dyDescent="0.3">
      <c r="A10" s="171" t="s">
        <v>121</v>
      </c>
      <c r="B10" s="90" t="s">
        <v>174</v>
      </c>
      <c r="C10" s="155" t="s">
        <v>145</v>
      </c>
      <c r="D10" s="155" t="s">
        <v>145</v>
      </c>
      <c r="E10" s="155" t="s">
        <v>145</v>
      </c>
      <c r="F10" s="130" t="s">
        <v>228</v>
      </c>
      <c r="G10" s="550"/>
      <c r="H10" s="172" t="s">
        <v>26</v>
      </c>
      <c r="I10" s="550"/>
      <c r="J10" s="97"/>
      <c r="K10" s="130"/>
      <c r="L10" s="97"/>
      <c r="M10" s="130" t="s">
        <v>10</v>
      </c>
      <c r="N10" s="130" t="s">
        <v>10</v>
      </c>
      <c r="O10" s="130" t="s">
        <v>10</v>
      </c>
      <c r="P10" s="72" t="s">
        <v>10</v>
      </c>
      <c r="Q10" s="130" t="s">
        <v>10</v>
      </c>
      <c r="R10" s="97" t="s">
        <v>10</v>
      </c>
      <c r="S10" s="130"/>
      <c r="T10" s="71"/>
      <c r="U10" s="97"/>
      <c r="V10" s="130"/>
      <c r="W10" s="130"/>
      <c r="X10" s="130"/>
      <c r="Y10" s="134"/>
      <c r="Z10" s="130"/>
      <c r="AA10" s="130"/>
      <c r="AB10" s="130"/>
      <c r="AC10" s="130"/>
      <c r="AD10" s="159">
        <f>IFERROR(VLOOKUP($B10,[2]Sheet1!$A$3:$T$71,9,FALSE),"")</f>
        <v>0.65</v>
      </c>
      <c r="AE10" s="159" t="str">
        <f>IFERROR(VLOOKUP($B10,[2]Sheet1!$A$3:$T$71,20,FALSE),"")</f>
        <v/>
      </c>
      <c r="AF10" s="135">
        <v>0.217</v>
      </c>
      <c r="AG10" s="136"/>
      <c r="AH10" s="130"/>
      <c r="AI10" s="130"/>
      <c r="AJ10" s="130"/>
      <c r="AK10" s="130"/>
      <c r="AL10" s="230"/>
      <c r="AM10" s="230"/>
      <c r="AN10" s="230"/>
      <c r="AO10" s="230"/>
    </row>
    <row r="11" spans="1:41" s="1" customFormat="1" x14ac:dyDescent="0.25">
      <c r="A11" s="552"/>
      <c r="B11" s="552"/>
      <c r="C11" s="47"/>
      <c r="D11" s="47"/>
      <c r="E11" s="47"/>
      <c r="F11" s="47"/>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row>
    <row r="12" spans="1:41" s="1" customFormat="1" x14ac:dyDescent="0.25">
      <c r="A12" s="552"/>
      <c r="B12" s="552"/>
      <c r="C12" s="47"/>
      <c r="D12" s="47"/>
      <c r="E12" s="47"/>
      <c r="F12" s="47"/>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3" spans="1:41" x14ac:dyDescent="0.25">
      <c r="A13" s="552"/>
      <c r="B13" s="552"/>
      <c r="C13" s="47"/>
      <c r="D13" s="47"/>
      <c r="E13" s="47"/>
      <c r="F13" s="47"/>
      <c r="G13" s="32"/>
      <c r="H13" s="32"/>
      <c r="I13" s="32"/>
      <c r="J13" s="32"/>
      <c r="K13" s="32"/>
      <c r="L13" s="32"/>
      <c r="M13" s="32"/>
      <c r="N13" s="32"/>
      <c r="O13" s="32"/>
      <c r="P13" s="32"/>
      <c r="Q13" s="32"/>
      <c r="R13" s="32"/>
      <c r="S13" s="32"/>
      <c r="T13" s="32"/>
      <c r="U13" s="32"/>
      <c r="V13" s="32"/>
      <c r="W13" s="32"/>
      <c r="X13" s="32"/>
      <c r="Y13" s="32"/>
      <c r="Z13" s="32"/>
      <c r="AA13" s="32"/>
      <c r="AB13" s="32"/>
      <c r="AC13" s="32"/>
      <c r="AD13" s="32"/>
      <c r="AE13" s="30"/>
      <c r="AF13" s="30"/>
      <c r="AG13" s="30"/>
      <c r="AH13" s="30"/>
      <c r="AI13" s="30"/>
      <c r="AJ13" s="30"/>
      <c r="AK13" s="30"/>
    </row>
    <row r="14" spans="1:41" x14ac:dyDescent="0.25">
      <c r="A14" s="82"/>
      <c r="B14" s="47"/>
      <c r="C14" s="83"/>
      <c r="D14" s="83"/>
      <c r="E14" s="83"/>
      <c r="F14" s="83"/>
      <c r="G14" s="32"/>
      <c r="H14" s="32"/>
      <c r="I14" s="32"/>
      <c r="J14" s="32"/>
      <c r="K14" s="32"/>
      <c r="L14" s="32"/>
      <c r="M14" s="32"/>
      <c r="N14" s="32"/>
      <c r="O14" s="32"/>
      <c r="P14" s="32"/>
      <c r="Q14" s="32"/>
      <c r="R14" s="32"/>
      <c r="S14" s="32"/>
      <c r="T14" s="32"/>
      <c r="U14" s="32"/>
      <c r="V14" s="32"/>
      <c r="W14" s="32"/>
      <c r="X14" s="32"/>
      <c r="Y14" s="32"/>
      <c r="Z14" s="32"/>
      <c r="AA14" s="32"/>
      <c r="AB14" s="32"/>
      <c r="AC14" s="32"/>
      <c r="AD14" s="32"/>
      <c r="AE14" s="30"/>
      <c r="AF14" s="30"/>
      <c r="AG14" s="30"/>
      <c r="AH14" s="30"/>
      <c r="AI14" s="30"/>
      <c r="AJ14" s="30"/>
      <c r="AK14" s="30"/>
    </row>
    <row r="15" spans="1:41" x14ac:dyDescent="0.25">
      <c r="A15" s="82"/>
      <c r="B15" s="47"/>
      <c r="C15" s="47"/>
      <c r="D15" s="47"/>
      <c r="E15" s="47"/>
      <c r="F15" s="47"/>
      <c r="G15" s="32"/>
      <c r="H15" s="32"/>
      <c r="I15" s="32"/>
      <c r="J15" s="32"/>
      <c r="K15" s="32"/>
      <c r="L15" s="32"/>
      <c r="M15" s="32"/>
      <c r="N15" s="32"/>
      <c r="O15" s="32"/>
      <c r="P15" s="32"/>
      <c r="Q15" s="32"/>
      <c r="R15" s="32"/>
      <c r="S15" s="32"/>
      <c r="T15" s="32"/>
      <c r="U15" s="32"/>
      <c r="V15" s="32"/>
      <c r="W15" s="32"/>
      <c r="X15" s="32"/>
      <c r="Y15" s="32"/>
      <c r="Z15" s="32"/>
      <c r="AA15" s="32"/>
      <c r="AB15" s="32"/>
      <c r="AC15" s="32"/>
      <c r="AD15" s="32"/>
      <c r="AE15" s="30"/>
      <c r="AF15" s="30"/>
      <c r="AG15" s="30"/>
      <c r="AH15" s="30"/>
      <c r="AI15" s="30"/>
      <c r="AJ15" s="30"/>
      <c r="AK15" s="30"/>
    </row>
    <row r="16" spans="1:41" x14ac:dyDescent="0.25">
      <c r="A16" s="552"/>
      <c r="B16" s="552"/>
      <c r="C16" s="47"/>
      <c r="D16" s="47"/>
      <c r="E16" s="47"/>
      <c r="F16" s="47"/>
      <c r="G16" s="32"/>
      <c r="H16" s="32"/>
      <c r="I16" s="32"/>
      <c r="J16" s="32"/>
      <c r="K16" s="32"/>
      <c r="L16" s="32"/>
      <c r="M16" s="32"/>
      <c r="N16" s="32"/>
      <c r="O16" s="32"/>
      <c r="P16" s="32"/>
      <c r="Q16" s="32"/>
      <c r="R16" s="32"/>
      <c r="S16" s="32"/>
      <c r="T16" s="32"/>
      <c r="U16" s="32"/>
      <c r="V16" s="32"/>
      <c r="W16" s="32"/>
      <c r="X16" s="32"/>
      <c r="Y16" s="32"/>
      <c r="Z16" s="32"/>
      <c r="AA16" s="32"/>
      <c r="AB16" s="32"/>
      <c r="AC16" s="32"/>
      <c r="AD16" s="32"/>
      <c r="AE16" s="30"/>
      <c r="AF16" s="30"/>
      <c r="AG16" s="30"/>
      <c r="AH16" s="30"/>
      <c r="AI16" s="30"/>
      <c r="AJ16" s="30"/>
      <c r="AK16" s="30"/>
    </row>
    <row r="17" spans="1:37" x14ac:dyDescent="0.25">
      <c r="A17" s="552"/>
      <c r="B17" s="552"/>
      <c r="C17" s="47"/>
      <c r="D17" s="47"/>
      <c r="E17" s="47"/>
      <c r="F17" s="47"/>
      <c r="G17" s="32"/>
      <c r="H17" s="32"/>
      <c r="I17" s="32"/>
      <c r="J17" s="32"/>
      <c r="K17" s="32"/>
      <c r="L17" s="32"/>
      <c r="M17" s="32"/>
      <c r="N17" s="32"/>
      <c r="O17" s="32"/>
      <c r="P17" s="32"/>
      <c r="Q17" s="32"/>
      <c r="R17" s="32"/>
      <c r="S17" s="32"/>
      <c r="T17" s="32"/>
      <c r="U17" s="32"/>
      <c r="V17" s="32"/>
      <c r="W17" s="32"/>
      <c r="X17" s="32"/>
      <c r="Y17" s="32"/>
      <c r="Z17" s="32"/>
      <c r="AA17" s="32"/>
      <c r="AB17" s="32"/>
      <c r="AC17" s="32"/>
      <c r="AD17" s="32"/>
      <c r="AE17" s="30"/>
      <c r="AF17" s="30"/>
      <c r="AG17" s="30"/>
      <c r="AH17" s="30"/>
      <c r="AI17" s="30"/>
      <c r="AJ17" s="30"/>
      <c r="AK17" s="30"/>
    </row>
    <row r="18" spans="1:37" x14ac:dyDescent="0.25">
      <c r="A18" s="552"/>
      <c r="B18" s="552"/>
      <c r="C18" s="47"/>
      <c r="D18" s="47"/>
      <c r="E18" s="47"/>
      <c r="F18" s="47"/>
      <c r="G18" s="32"/>
      <c r="H18" s="32"/>
      <c r="I18" s="32"/>
      <c r="J18" s="32"/>
      <c r="K18" s="32"/>
      <c r="L18" s="32"/>
      <c r="M18" s="32"/>
      <c r="N18" s="32"/>
      <c r="O18" s="32"/>
      <c r="P18" s="32"/>
      <c r="Q18" s="32"/>
      <c r="R18" s="32"/>
      <c r="S18" s="32"/>
      <c r="T18" s="32"/>
      <c r="U18" s="32"/>
      <c r="V18" s="32"/>
      <c r="W18" s="32"/>
      <c r="X18" s="32"/>
      <c r="Y18" s="32"/>
      <c r="Z18" s="32"/>
      <c r="AA18" s="32"/>
      <c r="AB18" s="32"/>
      <c r="AC18" s="32"/>
      <c r="AD18" s="32"/>
      <c r="AE18" s="30"/>
      <c r="AF18" s="30"/>
      <c r="AG18" s="30"/>
      <c r="AH18" s="30"/>
      <c r="AI18" s="30"/>
      <c r="AJ18" s="30"/>
      <c r="AK18" s="30"/>
    </row>
    <row r="19" spans="1:37" x14ac:dyDescent="0.25">
      <c r="A19" s="552"/>
      <c r="B19" s="552"/>
      <c r="C19" s="47"/>
      <c r="D19" s="47"/>
      <c r="E19" s="47"/>
      <c r="F19" s="47"/>
      <c r="G19" s="32"/>
      <c r="H19" s="32"/>
      <c r="I19" s="32"/>
      <c r="J19" s="32"/>
      <c r="K19" s="32"/>
      <c r="L19" s="32"/>
      <c r="M19" s="32"/>
      <c r="N19" s="32"/>
      <c r="O19" s="32"/>
      <c r="P19" s="32"/>
      <c r="Q19" s="32"/>
      <c r="R19" s="32"/>
      <c r="S19" s="32"/>
      <c r="T19" s="32"/>
      <c r="U19" s="32"/>
      <c r="V19" s="32"/>
      <c r="W19" s="32"/>
      <c r="X19" s="32"/>
      <c r="Y19" s="32"/>
      <c r="Z19" s="32"/>
      <c r="AA19" s="32"/>
      <c r="AB19" s="32"/>
      <c r="AC19" s="32"/>
      <c r="AD19" s="32"/>
      <c r="AE19" s="30"/>
      <c r="AF19" s="30"/>
      <c r="AG19" s="30"/>
      <c r="AH19" s="30"/>
      <c r="AI19" s="30"/>
      <c r="AJ19" s="30"/>
      <c r="AK19" s="30"/>
    </row>
    <row r="20" spans="1:37" x14ac:dyDescent="0.25">
      <c r="A20" s="552"/>
      <c r="B20" s="552"/>
      <c r="C20" s="47"/>
      <c r="D20" s="47"/>
      <c r="E20" s="47"/>
      <c r="F20" s="47"/>
      <c r="G20" s="32"/>
      <c r="H20" s="32"/>
      <c r="I20" s="32"/>
      <c r="J20" s="32"/>
      <c r="K20" s="32"/>
      <c r="L20" s="32"/>
      <c r="M20" s="32"/>
      <c r="N20" s="32"/>
      <c r="O20" s="32"/>
      <c r="P20" s="32"/>
      <c r="Q20" s="32"/>
      <c r="R20" s="32"/>
      <c r="S20" s="32"/>
      <c r="T20" s="32"/>
      <c r="U20" s="32"/>
      <c r="V20" s="32"/>
      <c r="W20" s="32"/>
      <c r="X20" s="32"/>
      <c r="Y20" s="32"/>
      <c r="Z20" s="32"/>
      <c r="AA20" s="32"/>
      <c r="AB20" s="32"/>
      <c r="AC20" s="32"/>
      <c r="AD20" s="32"/>
      <c r="AE20" s="30"/>
      <c r="AF20" s="30"/>
      <c r="AG20" s="30"/>
      <c r="AH20" s="30"/>
      <c r="AI20" s="30"/>
      <c r="AJ20" s="30"/>
      <c r="AK20" s="30"/>
    </row>
    <row r="21" spans="1:37" x14ac:dyDescent="0.25">
      <c r="A21" s="82"/>
      <c r="B21" s="47"/>
      <c r="C21" s="83"/>
      <c r="D21" s="83"/>
      <c r="E21" s="83"/>
      <c r="F21" s="83"/>
      <c r="G21" s="32"/>
      <c r="H21" s="32"/>
      <c r="I21" s="32"/>
      <c r="J21" s="32"/>
      <c r="K21" s="32"/>
      <c r="L21" s="32"/>
      <c r="M21" s="32"/>
      <c r="N21" s="32"/>
      <c r="O21" s="32"/>
      <c r="P21" s="32"/>
      <c r="Q21" s="32"/>
      <c r="R21" s="32"/>
      <c r="S21" s="32"/>
      <c r="T21" s="32"/>
      <c r="U21" s="32"/>
      <c r="V21" s="32"/>
      <c r="W21" s="32"/>
      <c r="X21" s="32"/>
      <c r="Y21" s="32"/>
      <c r="Z21" s="32"/>
      <c r="AA21" s="32"/>
      <c r="AB21" s="32"/>
      <c r="AC21" s="32"/>
      <c r="AD21" s="32"/>
      <c r="AE21" s="30"/>
      <c r="AF21" s="30"/>
      <c r="AG21" s="30"/>
      <c r="AH21" s="30"/>
      <c r="AI21" s="30"/>
      <c r="AJ21" s="30"/>
      <c r="AK21" s="30"/>
    </row>
    <row r="22" spans="1:37" x14ac:dyDescent="0.25">
      <c r="A22" s="5"/>
      <c r="B22" s="4"/>
      <c r="C22" s="5"/>
      <c r="D22" s="5"/>
      <c r="E22" s="5"/>
      <c r="F22" s="5"/>
      <c r="H22" s="7"/>
    </row>
  </sheetData>
  <mergeCells count="14">
    <mergeCell ref="AI3:AK3"/>
    <mergeCell ref="AL3:AN3"/>
    <mergeCell ref="AC3:AG3"/>
    <mergeCell ref="A16:B16"/>
    <mergeCell ref="A17:B17"/>
    <mergeCell ref="A18:B18"/>
    <mergeCell ref="A19:B19"/>
    <mergeCell ref="A20:B20"/>
    <mergeCell ref="M3:Q3"/>
    <mergeCell ref="G8:G10"/>
    <mergeCell ref="I8:I10"/>
    <mergeCell ref="A13:B13"/>
    <mergeCell ref="A11:B11"/>
    <mergeCell ref="A12:B12"/>
  </mergeCells>
  <pageMargins left="0.23622047244094491" right="0.23622047244094491" top="0.74803149606299213" bottom="0.74803149606299213" header="0.31496062992125984" footer="0.31496062992125984"/>
  <pageSetup paperSize="9"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8"/>
  <sheetViews>
    <sheetView zoomScale="70" zoomScaleNormal="70" workbookViewId="0">
      <pane xSplit="2" ySplit="4" topLeftCell="N5" activePane="bottomRight" state="frozen"/>
      <selection activeCell="AA5" sqref="AA5"/>
      <selection pane="topRight" activeCell="AA5" sqref="AA5"/>
      <selection pane="bottomLeft" activeCell="AA5" sqref="AA5"/>
      <selection pane="bottomRight" activeCell="A8" sqref="A8:XFD8"/>
    </sheetView>
  </sheetViews>
  <sheetFormatPr defaultColWidth="9.140625" defaultRowHeight="15" x14ac:dyDescent="0.25"/>
  <cols>
    <col min="1" max="1" width="54.140625" style="7" bestFit="1" customWidth="1"/>
    <col min="2" max="2" width="13.42578125" style="1" bestFit="1" customWidth="1"/>
    <col min="3" max="4" width="10.42578125" style="7" customWidth="1"/>
    <col min="5" max="5" width="12.7109375" style="7" customWidth="1"/>
    <col min="6" max="6" width="15.5703125" style="7" customWidth="1"/>
    <col min="7" max="7" width="14.28515625" style="1" customWidth="1"/>
    <col min="8" max="8" width="12.140625" style="1" customWidth="1"/>
    <col min="9" max="9" width="22.140625" style="7" bestFit="1" customWidth="1"/>
    <col min="10" max="10" width="16.140625" style="7" bestFit="1" customWidth="1"/>
    <col min="11" max="11" width="12.140625" style="7" customWidth="1"/>
    <col min="12" max="12" width="45.7109375" style="7" customWidth="1"/>
    <col min="13" max="13" width="13.140625" style="7" customWidth="1"/>
    <col min="14" max="14" width="10.7109375" style="7" customWidth="1"/>
    <col min="15" max="15" width="9.7109375" style="7" customWidth="1"/>
    <col min="16" max="18" width="9.140625" style="7"/>
    <col min="19" max="19" width="9.85546875" style="7" customWidth="1"/>
    <col min="20" max="20" width="9.140625" style="7"/>
    <col min="21" max="21" width="25.42578125" style="7" customWidth="1"/>
    <col min="22" max="22" width="12" style="7" customWidth="1"/>
    <col min="23" max="23" width="9.140625" style="7"/>
    <col min="24" max="24" width="10.5703125" style="2" customWidth="1"/>
    <col min="25" max="25" width="9.140625" style="7"/>
    <col min="26" max="26" width="15.42578125" style="7" customWidth="1"/>
    <col min="27" max="27" width="9.7109375" style="7" customWidth="1"/>
    <col min="28" max="28" width="14.28515625" style="7" customWidth="1"/>
    <col min="29" max="29" width="9.7109375" style="7" bestFit="1" customWidth="1"/>
    <col min="30" max="30" width="9.7109375" style="7" customWidth="1"/>
    <col min="31" max="33" width="9.140625" style="7"/>
    <col min="34" max="34" width="12.140625" style="7" customWidth="1"/>
    <col min="35" max="35" width="12.7109375" style="7" bestFit="1" customWidth="1"/>
    <col min="36" max="37" width="9.140625" style="7"/>
    <col min="38" max="40" width="10" style="7" bestFit="1" customWidth="1"/>
    <col min="41" max="41" width="11.5703125" style="7" bestFit="1" customWidth="1"/>
    <col min="42" max="16384" width="9.140625" style="7"/>
  </cols>
  <sheetData>
    <row r="1" spans="1:41" ht="15" customHeight="1" x14ac:dyDescent="0.25">
      <c r="A1" s="45" t="s">
        <v>42</v>
      </c>
      <c r="B1" s="32"/>
      <c r="C1" s="30"/>
      <c r="D1" s="30"/>
      <c r="E1" s="30"/>
      <c r="F1" s="30"/>
      <c r="G1" s="32"/>
      <c r="H1" s="32"/>
      <c r="I1" s="30"/>
      <c r="J1" s="30"/>
      <c r="K1" s="30"/>
      <c r="L1" s="30"/>
      <c r="M1" s="30"/>
      <c r="N1" s="30"/>
      <c r="O1" s="30"/>
      <c r="P1" s="30"/>
      <c r="Q1" s="30"/>
      <c r="R1" s="30"/>
      <c r="S1" s="30"/>
      <c r="T1" s="30"/>
      <c r="U1" s="30"/>
      <c r="V1" s="30"/>
      <c r="W1" s="30"/>
      <c r="X1" s="31"/>
      <c r="Y1" s="30"/>
      <c r="Z1" s="30"/>
      <c r="AA1" s="30"/>
      <c r="AB1" s="30"/>
      <c r="AC1" s="30"/>
      <c r="AD1" s="30"/>
      <c r="AE1" s="30"/>
      <c r="AF1" s="30"/>
      <c r="AG1" s="30"/>
      <c r="AH1" s="30"/>
      <c r="AI1" s="30"/>
    </row>
    <row r="2" spans="1:41" ht="15.75" thickBot="1" x14ac:dyDescent="0.3">
      <c r="A2" s="30"/>
      <c r="B2" s="32"/>
      <c r="C2" s="30"/>
      <c r="D2" s="30"/>
      <c r="E2" s="30"/>
      <c r="F2" s="30"/>
      <c r="G2" s="32"/>
      <c r="H2" s="32"/>
      <c r="I2" s="30"/>
      <c r="J2" s="30"/>
      <c r="K2" s="30"/>
      <c r="L2" s="30"/>
      <c r="M2" s="30"/>
      <c r="N2" s="30"/>
      <c r="O2" s="30"/>
      <c r="P2" s="30"/>
      <c r="Q2" s="30"/>
      <c r="R2" s="30"/>
      <c r="S2" s="30"/>
      <c r="T2" s="30"/>
      <c r="U2" s="30"/>
      <c r="V2" s="30"/>
      <c r="W2" s="30"/>
      <c r="X2" s="31"/>
      <c r="Y2" s="30"/>
      <c r="Z2" s="30"/>
      <c r="AA2" s="30"/>
      <c r="AB2" s="30"/>
      <c r="AC2" s="30"/>
      <c r="AD2" s="30"/>
      <c r="AE2" s="30"/>
      <c r="AF2" s="30"/>
      <c r="AG2" s="30"/>
      <c r="AH2" s="30"/>
      <c r="AI2" s="30"/>
    </row>
    <row r="3" spans="1:41" s="23" customFormat="1" ht="64.5" thickBot="1" x14ac:dyDescent="0.3">
      <c r="A3" s="118" t="s">
        <v>0</v>
      </c>
      <c r="B3" s="118" t="s">
        <v>1</v>
      </c>
      <c r="C3" s="118" t="s">
        <v>332</v>
      </c>
      <c r="D3" s="118" t="s">
        <v>330</v>
      </c>
      <c r="E3" s="118" t="s">
        <v>281</v>
      </c>
      <c r="F3" s="118" t="s">
        <v>227</v>
      </c>
      <c r="G3" s="118" t="s">
        <v>117</v>
      </c>
      <c r="H3" s="118" t="s">
        <v>2</v>
      </c>
      <c r="I3" s="118" t="s">
        <v>105</v>
      </c>
      <c r="J3" s="118" t="s">
        <v>123</v>
      </c>
      <c r="K3" s="120" t="s">
        <v>136</v>
      </c>
      <c r="L3" s="118" t="s">
        <v>124</v>
      </c>
      <c r="M3" s="545" t="s">
        <v>280</v>
      </c>
      <c r="N3" s="545"/>
      <c r="O3" s="545"/>
      <c r="P3" s="545"/>
      <c r="Q3" s="545"/>
      <c r="R3" s="50"/>
      <c r="S3" s="118" t="s">
        <v>130</v>
      </c>
      <c r="T3" s="120" t="s">
        <v>309</v>
      </c>
      <c r="U3" s="120" t="s">
        <v>229</v>
      </c>
      <c r="V3" s="120" t="s">
        <v>140</v>
      </c>
      <c r="W3" s="120" t="s">
        <v>132</v>
      </c>
      <c r="X3" s="120" t="s">
        <v>167</v>
      </c>
      <c r="Y3" s="120" t="s">
        <v>139</v>
      </c>
      <c r="Z3" s="118" t="s">
        <v>141</v>
      </c>
      <c r="AA3" s="118" t="s">
        <v>142</v>
      </c>
      <c r="AB3" s="118" t="s">
        <v>143</v>
      </c>
      <c r="AC3" s="546" t="s">
        <v>144</v>
      </c>
      <c r="AD3" s="547"/>
      <c r="AE3" s="547"/>
      <c r="AF3" s="547"/>
      <c r="AG3" s="548"/>
      <c r="AH3" s="128" t="s">
        <v>286</v>
      </c>
      <c r="AI3" s="546" t="s">
        <v>298</v>
      </c>
      <c r="AJ3" s="547"/>
      <c r="AK3" s="548"/>
      <c r="AL3" s="546" t="s">
        <v>299</v>
      </c>
      <c r="AM3" s="547"/>
      <c r="AN3" s="548"/>
      <c r="AO3" s="118" t="s">
        <v>289</v>
      </c>
    </row>
    <row r="4" spans="1:41" s="1" customFormat="1" ht="78" thickBot="1" x14ac:dyDescent="0.3">
      <c r="A4" s="242"/>
      <c r="B4" s="243"/>
      <c r="C4" s="243"/>
      <c r="D4" s="243"/>
      <c r="E4" s="244"/>
      <c r="F4" s="243"/>
      <c r="G4" s="243"/>
      <c r="H4" s="243"/>
      <c r="I4" s="243"/>
      <c r="J4" s="243"/>
      <c r="K4" s="245"/>
      <c r="L4" s="42"/>
      <c r="M4" s="42" t="s">
        <v>129</v>
      </c>
      <c r="N4" s="43" t="s">
        <v>125</v>
      </c>
      <c r="O4" s="43" t="s">
        <v>126</v>
      </c>
      <c r="P4" s="43" t="s">
        <v>127</v>
      </c>
      <c r="Q4" s="43" t="s">
        <v>137</v>
      </c>
      <c r="R4" s="43" t="s">
        <v>138</v>
      </c>
      <c r="S4" s="52"/>
      <c r="T4" s="51"/>
      <c r="U4" s="51"/>
      <c r="V4" s="52"/>
      <c r="W4" s="52"/>
      <c r="X4" s="51"/>
      <c r="Y4" s="51" t="s">
        <v>134</v>
      </c>
      <c r="Z4" s="53"/>
      <c r="AA4" s="53"/>
      <c r="AB4" s="53"/>
      <c r="AC4" s="320" t="s">
        <v>347</v>
      </c>
      <c r="AD4" s="51" t="s">
        <v>170</v>
      </c>
      <c r="AE4" s="51" t="s">
        <v>171</v>
      </c>
      <c r="AF4" s="54" t="s">
        <v>168</v>
      </c>
      <c r="AG4" s="124" t="s">
        <v>169</v>
      </c>
      <c r="AH4" s="51"/>
      <c r="AI4" s="118" t="s">
        <v>290</v>
      </c>
      <c r="AJ4" s="118" t="s">
        <v>291</v>
      </c>
      <c r="AK4" s="118" t="s">
        <v>292</v>
      </c>
      <c r="AL4" s="118" t="s">
        <v>293</v>
      </c>
      <c r="AM4" s="118" t="s">
        <v>294</v>
      </c>
      <c r="AN4" s="118" t="s">
        <v>295</v>
      </c>
      <c r="AO4" s="131"/>
    </row>
    <row r="5" spans="1:41" s="1" customFormat="1" ht="89.25" x14ac:dyDescent="0.25">
      <c r="A5" s="175" t="s">
        <v>41</v>
      </c>
      <c r="B5" s="176" t="s">
        <v>40</v>
      </c>
      <c r="C5" s="177">
        <v>11955</v>
      </c>
      <c r="D5" s="178">
        <v>11939</v>
      </c>
      <c r="E5" s="335">
        <f>(D5-C5)*100/D5</f>
        <v>-0.13401457408493173</v>
      </c>
      <c r="F5" s="79" t="s">
        <v>226</v>
      </c>
      <c r="G5" s="148" t="s">
        <v>5</v>
      </c>
      <c r="H5" s="180" t="s">
        <v>6</v>
      </c>
      <c r="I5" s="79" t="s">
        <v>108</v>
      </c>
      <c r="J5" s="108" t="s">
        <v>193</v>
      </c>
      <c r="K5" s="166"/>
      <c r="L5" s="81" t="s">
        <v>249</v>
      </c>
      <c r="M5" s="79" t="s">
        <v>10</v>
      </c>
      <c r="N5" s="79" t="s">
        <v>10</v>
      </c>
      <c r="O5" s="79" t="s">
        <v>10</v>
      </c>
      <c r="P5" s="80" t="s">
        <v>3</v>
      </c>
      <c r="Q5" s="79" t="s">
        <v>10</v>
      </c>
      <c r="R5" s="81" t="s">
        <v>10</v>
      </c>
      <c r="S5" s="79" t="s">
        <v>10</v>
      </c>
      <c r="T5" s="57" t="s">
        <v>133</v>
      </c>
      <c r="U5" s="81"/>
      <c r="V5" s="79"/>
      <c r="W5" s="79"/>
      <c r="X5" s="81"/>
      <c r="Y5" s="166"/>
      <c r="Z5" s="79"/>
      <c r="AA5" s="79"/>
      <c r="AB5" s="79"/>
      <c r="AC5" s="238" t="s">
        <v>369</v>
      </c>
      <c r="AD5" s="143">
        <f>IFERROR(VLOOKUP($B5,[2]Sheet1!$A$3:$T$71,9,FALSE),"")</f>
        <v>0.76</v>
      </c>
      <c r="AE5" s="143">
        <f>IFERROR(VLOOKUP($B5,[2]Sheet1!$A$3:$T$71,20,FALSE),"")</f>
        <v>0.69</v>
      </c>
      <c r="AF5" s="161">
        <v>0.57499999999999996</v>
      </c>
      <c r="AG5" s="162"/>
      <c r="AH5" s="207" t="s">
        <v>10</v>
      </c>
      <c r="AI5" s="129">
        <v>99.13</v>
      </c>
      <c r="AJ5" s="229">
        <v>99.51</v>
      </c>
      <c r="AK5" s="229">
        <v>97.22</v>
      </c>
      <c r="AL5" s="229">
        <v>8.4700000000000006</v>
      </c>
      <c r="AM5" s="229">
        <v>15.49</v>
      </c>
      <c r="AN5" s="229">
        <v>1.35</v>
      </c>
      <c r="AO5" s="229"/>
    </row>
    <row r="6" spans="1:41" s="1" customFormat="1" ht="191.25" x14ac:dyDescent="0.25">
      <c r="A6" s="181" t="s">
        <v>156</v>
      </c>
      <c r="B6" s="145" t="s">
        <v>43</v>
      </c>
      <c r="C6" s="178">
        <v>2118</v>
      </c>
      <c r="D6" s="178">
        <v>2127</v>
      </c>
      <c r="E6" s="331">
        <f t="shared" ref="E6:E11" si="0">(D6-C6)*100/D6</f>
        <v>0.42313117066290551</v>
      </c>
      <c r="F6" s="328" t="s">
        <v>226</v>
      </c>
      <c r="G6" s="148" t="s">
        <v>5</v>
      </c>
      <c r="H6" s="149" t="s">
        <v>6</v>
      </c>
      <c r="I6" s="129"/>
      <c r="J6" s="105" t="s">
        <v>194</v>
      </c>
      <c r="K6" s="132"/>
      <c r="L6" s="96" t="s">
        <v>250</v>
      </c>
      <c r="M6" s="129" t="s">
        <v>10</v>
      </c>
      <c r="N6" s="129" t="s">
        <v>10</v>
      </c>
      <c r="O6" s="129" t="s">
        <v>10</v>
      </c>
      <c r="P6" s="63" t="s">
        <v>3</v>
      </c>
      <c r="Q6" s="63" t="s">
        <v>3</v>
      </c>
      <c r="R6" s="96" t="s">
        <v>10</v>
      </c>
      <c r="S6" s="129" t="s">
        <v>3</v>
      </c>
      <c r="T6" s="44"/>
      <c r="U6" s="96" t="s">
        <v>277</v>
      </c>
      <c r="V6" s="129"/>
      <c r="W6" s="129"/>
      <c r="X6" s="96"/>
      <c r="Y6" s="132"/>
      <c r="Z6" s="129"/>
      <c r="AA6" s="129"/>
      <c r="AB6" s="129"/>
      <c r="AC6" s="239" t="s">
        <v>370</v>
      </c>
      <c r="AD6" s="143">
        <f>IFERROR(VLOOKUP($B6,[2]Sheet1!$A$3:$T$71,9,FALSE),"")</f>
        <v>0.72</v>
      </c>
      <c r="AE6" s="143">
        <f>IFERROR(VLOOKUP($B6,[2]Sheet1!$A$3:$T$71,20,FALSE),"")</f>
        <v>0.64</v>
      </c>
      <c r="AF6" s="163">
        <v>0.54900000000000004</v>
      </c>
      <c r="AG6" s="144"/>
      <c r="AH6" s="207" t="s">
        <v>10</v>
      </c>
      <c r="AI6" s="129">
        <v>79.44</v>
      </c>
      <c r="AJ6" s="229">
        <v>81.569999999999993</v>
      </c>
      <c r="AK6" s="229">
        <v>67.25</v>
      </c>
      <c r="AL6" s="229">
        <v>5.84</v>
      </c>
      <c r="AM6" s="229">
        <v>9.76</v>
      </c>
      <c r="AN6" s="229">
        <v>0.71</v>
      </c>
      <c r="AO6" s="229"/>
    </row>
    <row r="7" spans="1:41" s="1" customFormat="1" ht="102" x14ac:dyDescent="0.25">
      <c r="A7" s="182" t="s">
        <v>44</v>
      </c>
      <c r="B7" s="145" t="s">
        <v>45</v>
      </c>
      <c r="C7" s="178">
        <v>7401</v>
      </c>
      <c r="D7" s="178">
        <v>7383</v>
      </c>
      <c r="E7" s="331">
        <f t="shared" si="0"/>
        <v>-0.24380333197887039</v>
      </c>
      <c r="F7" s="328" t="s">
        <v>226</v>
      </c>
      <c r="G7" s="148" t="s">
        <v>18</v>
      </c>
      <c r="H7" s="168" t="s">
        <v>115</v>
      </c>
      <c r="I7" s="129" t="s">
        <v>107</v>
      </c>
      <c r="J7" s="105" t="s">
        <v>233</v>
      </c>
      <c r="K7" s="104"/>
      <c r="L7" s="96" t="s">
        <v>251</v>
      </c>
      <c r="M7" s="129" t="s">
        <v>10</v>
      </c>
      <c r="N7" s="129" t="s">
        <v>10</v>
      </c>
      <c r="O7" s="129" t="s">
        <v>10</v>
      </c>
      <c r="P7" s="62" t="s">
        <v>10</v>
      </c>
      <c r="Q7" s="129" t="s">
        <v>10</v>
      </c>
      <c r="R7" s="96" t="s">
        <v>10</v>
      </c>
      <c r="S7" s="239" t="s">
        <v>340</v>
      </c>
      <c r="T7" s="44"/>
      <c r="U7" s="96"/>
      <c r="V7" s="129"/>
      <c r="W7" s="129"/>
      <c r="X7" s="96"/>
      <c r="Y7" s="132"/>
      <c r="Z7" s="129"/>
      <c r="AA7" s="129"/>
      <c r="AB7" s="129"/>
      <c r="AC7" s="239" t="s">
        <v>371</v>
      </c>
      <c r="AD7" s="143">
        <f>IFERROR(VLOOKUP($B7,[2]Sheet1!$A$3:$T$71,9,FALSE),"")</f>
        <v>0.71</v>
      </c>
      <c r="AE7" s="143">
        <f>IFERROR(VLOOKUP($B7,[2]Sheet1!$A$3:$T$71,20,FALSE),"")</f>
        <v>0.74</v>
      </c>
      <c r="AF7" s="163">
        <v>0.60499999999999998</v>
      </c>
      <c r="AG7" s="144"/>
      <c r="AH7" s="206" t="s">
        <v>285</v>
      </c>
      <c r="AI7" s="129">
        <v>98.84</v>
      </c>
      <c r="AJ7" s="229">
        <v>99.37</v>
      </c>
      <c r="AK7" s="229">
        <v>96.12</v>
      </c>
      <c r="AL7" s="229">
        <v>10.37</v>
      </c>
      <c r="AM7" s="229">
        <v>19.899999999999999</v>
      </c>
      <c r="AN7" s="229">
        <v>1.69</v>
      </c>
      <c r="AO7" s="229"/>
    </row>
    <row r="8" spans="1:41" s="1" customFormat="1" ht="89.25" x14ac:dyDescent="0.25">
      <c r="A8" s="181" t="s">
        <v>116</v>
      </c>
      <c r="B8" s="145" t="s">
        <v>46</v>
      </c>
      <c r="C8" s="178">
        <v>4047</v>
      </c>
      <c r="D8" s="178">
        <v>4041</v>
      </c>
      <c r="E8" s="331">
        <f t="shared" si="0"/>
        <v>-0.14847809948032664</v>
      </c>
      <c r="F8" s="328" t="s">
        <v>226</v>
      </c>
      <c r="G8" s="148" t="s">
        <v>5</v>
      </c>
      <c r="H8" s="149" t="s">
        <v>6</v>
      </c>
      <c r="I8" s="129" t="s">
        <v>103</v>
      </c>
      <c r="J8" s="105" t="s">
        <v>195</v>
      </c>
      <c r="K8" s="129"/>
      <c r="L8" s="96" t="s">
        <v>252</v>
      </c>
      <c r="M8" s="129" t="s">
        <v>10</v>
      </c>
      <c r="N8" s="63" t="s">
        <v>3</v>
      </c>
      <c r="O8" s="129" t="s">
        <v>10</v>
      </c>
      <c r="P8" s="62" t="s">
        <v>10</v>
      </c>
      <c r="Q8" s="129" t="s">
        <v>10</v>
      </c>
      <c r="R8" s="96" t="s">
        <v>10</v>
      </c>
      <c r="S8" s="129" t="s">
        <v>10</v>
      </c>
      <c r="T8" s="44"/>
      <c r="U8" s="96"/>
      <c r="V8" s="129"/>
      <c r="W8" s="129"/>
      <c r="X8" s="96"/>
      <c r="Y8" s="132"/>
      <c r="Z8" s="129"/>
      <c r="AA8" s="129"/>
      <c r="AB8" s="129"/>
      <c r="AC8" s="239" t="s">
        <v>365</v>
      </c>
      <c r="AD8" s="143">
        <f>IFERROR(VLOOKUP($B8,[2]Sheet1!$A$3:$T$71,9,FALSE),"")</f>
        <v>0.79</v>
      </c>
      <c r="AE8" s="143">
        <f>IFERROR(VLOOKUP($B8,[2]Sheet1!$A$3:$T$71,20,FALSE),"")</f>
        <v>0.75</v>
      </c>
      <c r="AF8" s="163">
        <v>0.52100000000000002</v>
      </c>
      <c r="AG8" s="144"/>
      <c r="AH8" s="207" t="s">
        <v>10</v>
      </c>
      <c r="AI8" s="129">
        <v>95.68</v>
      </c>
      <c r="AJ8" s="229">
        <v>97.09</v>
      </c>
      <c r="AK8" s="229">
        <v>91.21</v>
      </c>
      <c r="AL8" s="229">
        <v>4.32</v>
      </c>
      <c r="AM8" s="229">
        <v>8.26</v>
      </c>
      <c r="AN8" s="229">
        <v>0.32</v>
      </c>
      <c r="AO8" s="229"/>
    </row>
    <row r="9" spans="1:41" s="1" customFormat="1" ht="160.15" customHeight="1" x14ac:dyDescent="0.25">
      <c r="A9" s="181" t="s">
        <v>146</v>
      </c>
      <c r="B9" s="145" t="s">
        <v>47</v>
      </c>
      <c r="C9" s="178">
        <v>17839</v>
      </c>
      <c r="D9" s="178">
        <v>17837</v>
      </c>
      <c r="E9" s="331">
        <f t="shared" si="0"/>
        <v>-1.1212647866793744E-2</v>
      </c>
      <c r="F9" s="328" t="s">
        <v>226</v>
      </c>
      <c r="G9" s="148" t="s">
        <v>18</v>
      </c>
      <c r="H9" s="168" t="s">
        <v>48</v>
      </c>
      <c r="I9" s="129" t="s">
        <v>108</v>
      </c>
      <c r="J9" s="105" t="s">
        <v>196</v>
      </c>
      <c r="K9" s="129"/>
      <c r="L9" s="96" t="s">
        <v>183</v>
      </c>
      <c r="M9" s="96" t="s">
        <v>10</v>
      </c>
      <c r="N9" s="63" t="s">
        <v>3</v>
      </c>
      <c r="O9" s="129" t="s">
        <v>10</v>
      </c>
      <c r="P9" s="62" t="s">
        <v>10</v>
      </c>
      <c r="Q9" s="129" t="s">
        <v>10</v>
      </c>
      <c r="R9" s="96" t="s">
        <v>10</v>
      </c>
      <c r="S9" s="129" t="s">
        <v>10</v>
      </c>
      <c r="T9" s="44"/>
      <c r="U9" s="96"/>
      <c r="V9" s="129"/>
      <c r="W9" s="129"/>
      <c r="X9" s="96"/>
      <c r="Y9" s="132"/>
      <c r="Z9" s="129"/>
      <c r="AA9" s="129"/>
      <c r="AB9" s="129"/>
      <c r="AC9" s="239" t="s">
        <v>366</v>
      </c>
      <c r="AD9" s="143">
        <f>IFERROR(VLOOKUP($B9,[2]Sheet1!$A$3:$T$71,9,FALSE),"")</f>
        <v>0.69</v>
      </c>
      <c r="AE9" s="143">
        <f>IFERROR(VLOOKUP($B9,[2]Sheet1!$A$3:$T$71,20,FALSE),"")</f>
        <v>0.66</v>
      </c>
      <c r="AF9" s="163">
        <v>0.55659999999999998</v>
      </c>
      <c r="AG9" s="144"/>
      <c r="AH9" s="207" t="s">
        <v>10</v>
      </c>
      <c r="AI9" s="129">
        <v>99.46</v>
      </c>
      <c r="AJ9" s="229">
        <v>99.31</v>
      </c>
      <c r="AK9" s="229">
        <v>100</v>
      </c>
      <c r="AL9" s="229">
        <v>7.42</v>
      </c>
      <c r="AM9" s="229">
        <v>14.21</v>
      </c>
      <c r="AN9" s="229">
        <v>0.52</v>
      </c>
      <c r="AO9" s="229"/>
    </row>
    <row r="10" spans="1:41" s="1" customFormat="1" ht="191.25" x14ac:dyDescent="0.25">
      <c r="A10" s="181" t="s">
        <v>50</v>
      </c>
      <c r="B10" s="145" t="s">
        <v>49</v>
      </c>
      <c r="C10" s="178">
        <v>5218</v>
      </c>
      <c r="D10" s="178">
        <v>5150</v>
      </c>
      <c r="E10" s="331">
        <f t="shared" si="0"/>
        <v>-1.3203883495145632</v>
      </c>
      <c r="F10" s="328" t="s">
        <v>226</v>
      </c>
      <c r="G10" s="148" t="s">
        <v>18</v>
      </c>
      <c r="H10" s="149" t="s">
        <v>6</v>
      </c>
      <c r="I10" s="129"/>
      <c r="J10" s="110" t="s">
        <v>339</v>
      </c>
      <c r="K10" s="239" t="s">
        <v>341</v>
      </c>
      <c r="L10" s="96" t="s">
        <v>253</v>
      </c>
      <c r="M10" s="96" t="s">
        <v>10</v>
      </c>
      <c r="N10" s="129" t="s">
        <v>10</v>
      </c>
      <c r="O10" s="129" t="s">
        <v>10</v>
      </c>
      <c r="P10" s="62" t="s">
        <v>10</v>
      </c>
      <c r="Q10" s="63" t="s">
        <v>3</v>
      </c>
      <c r="R10" s="96" t="s">
        <v>10</v>
      </c>
      <c r="S10" s="129" t="s">
        <v>3</v>
      </c>
      <c r="T10" s="44"/>
      <c r="U10" s="96" t="s">
        <v>231</v>
      </c>
      <c r="V10" s="129"/>
      <c r="W10" s="129"/>
      <c r="X10" s="96" t="s">
        <v>275</v>
      </c>
      <c r="Y10" s="132"/>
      <c r="Z10" s="129"/>
      <c r="AA10" s="129"/>
      <c r="AB10" s="129"/>
      <c r="AC10" s="239" t="s">
        <v>367</v>
      </c>
      <c r="AD10" s="143">
        <f>IFERROR(VLOOKUP($B10,[2]Sheet1!$A$3:$T$71,9,FALSE),"")</f>
        <v>0.73</v>
      </c>
      <c r="AE10" s="143">
        <f>IFERROR(VLOOKUP($B10,[2]Sheet1!$A$3:$T$71,20,FALSE),"")</f>
        <v>0.66</v>
      </c>
      <c r="AF10" s="163">
        <v>0.54500000000000004</v>
      </c>
      <c r="AG10" s="144"/>
      <c r="AH10" s="207" t="s">
        <v>10</v>
      </c>
      <c r="AI10" s="129">
        <v>99.17</v>
      </c>
      <c r="AJ10" s="229">
        <v>98.93</v>
      </c>
      <c r="AK10" s="229">
        <v>100</v>
      </c>
      <c r="AL10" s="229">
        <v>6.47</v>
      </c>
      <c r="AM10" s="229">
        <v>12.16</v>
      </c>
      <c r="AN10" s="229">
        <v>0.24</v>
      </c>
      <c r="AO10" s="229"/>
    </row>
    <row r="11" spans="1:41" s="1" customFormat="1" ht="77.25" thickBot="1" x14ac:dyDescent="0.3">
      <c r="A11" s="183" t="s">
        <v>157</v>
      </c>
      <c r="B11" s="154" t="s">
        <v>51</v>
      </c>
      <c r="C11" s="184">
        <v>3196</v>
      </c>
      <c r="D11" s="185">
        <v>3216</v>
      </c>
      <c r="E11" s="332">
        <f t="shared" si="0"/>
        <v>0.62189054726368154</v>
      </c>
      <c r="F11" s="329" t="s">
        <v>226</v>
      </c>
      <c r="G11" s="157" t="s">
        <v>5</v>
      </c>
      <c r="H11" s="172" t="s">
        <v>52</v>
      </c>
      <c r="I11" s="130"/>
      <c r="J11" s="106" t="s">
        <v>197</v>
      </c>
      <c r="K11" s="130"/>
      <c r="L11" s="97" t="s">
        <v>254</v>
      </c>
      <c r="M11" s="130" t="s">
        <v>10</v>
      </c>
      <c r="N11" s="130" t="s">
        <v>10</v>
      </c>
      <c r="O11" s="130" t="s">
        <v>10</v>
      </c>
      <c r="P11" s="72" t="s">
        <v>10</v>
      </c>
      <c r="Q11" s="130" t="s">
        <v>10</v>
      </c>
      <c r="R11" s="97" t="s">
        <v>10</v>
      </c>
      <c r="S11" s="130" t="s">
        <v>3</v>
      </c>
      <c r="T11" s="71"/>
      <c r="U11" s="97" t="s">
        <v>230</v>
      </c>
      <c r="V11" s="130"/>
      <c r="W11" s="130"/>
      <c r="X11" s="97"/>
      <c r="Y11" s="134"/>
      <c r="Z11" s="130"/>
      <c r="AA11" s="130"/>
      <c r="AB11" s="130"/>
      <c r="AC11" s="240" t="s">
        <v>368</v>
      </c>
      <c r="AD11" s="159">
        <f>IFERROR(VLOOKUP($B11,[2]Sheet1!$A$3:$T$71,9,FALSE),"")</f>
        <v>0.87</v>
      </c>
      <c r="AE11" s="159">
        <f>IFERROR(VLOOKUP($B11,[2]Sheet1!$A$3:$T$71,20,FALSE),"")</f>
        <v>0.81</v>
      </c>
      <c r="AF11" s="135">
        <v>0.72799999999999998</v>
      </c>
      <c r="AG11" s="136"/>
      <c r="AH11" s="211" t="s">
        <v>10</v>
      </c>
      <c r="AI11" s="130">
        <v>94.81</v>
      </c>
      <c r="AJ11" s="230">
        <v>94.68</v>
      </c>
      <c r="AK11" s="230">
        <v>97.02</v>
      </c>
      <c r="AL11" s="230">
        <v>4.63</v>
      </c>
      <c r="AM11" s="230">
        <v>8.34</v>
      </c>
      <c r="AN11" s="230">
        <v>0.57999999999999996</v>
      </c>
      <c r="AO11" s="230"/>
    </row>
    <row r="12" spans="1:41" s="1" customFormat="1" x14ac:dyDescent="0.25">
      <c r="A12" s="46"/>
      <c r="B12" s="46"/>
      <c r="C12" s="47"/>
      <c r="D12" s="47"/>
      <c r="E12" s="47"/>
      <c r="F12" s="47"/>
      <c r="G12" s="32"/>
      <c r="H12" s="32"/>
      <c r="I12" s="32"/>
      <c r="J12" s="32"/>
      <c r="K12" s="32"/>
      <c r="L12" s="32"/>
      <c r="M12" s="32"/>
      <c r="N12" s="32"/>
      <c r="O12" s="32"/>
      <c r="P12" s="85"/>
      <c r="Q12" s="32"/>
      <c r="R12" s="32"/>
      <c r="S12" s="32"/>
      <c r="T12" s="32"/>
      <c r="U12" s="32"/>
      <c r="V12" s="32"/>
      <c r="W12" s="32"/>
      <c r="X12" s="123"/>
      <c r="Y12" s="32"/>
      <c r="Z12" s="32"/>
      <c r="AA12" s="32"/>
      <c r="AB12" s="32"/>
      <c r="AC12" s="32"/>
      <c r="AD12" s="32"/>
      <c r="AE12" s="32"/>
      <c r="AF12" s="32"/>
      <c r="AG12" s="32"/>
      <c r="AH12" s="32"/>
      <c r="AI12" s="32"/>
    </row>
    <row r="13" spans="1:41" s="1" customFormat="1" x14ac:dyDescent="0.25">
      <c r="A13" s="46"/>
      <c r="B13" s="46"/>
      <c r="C13" s="47"/>
      <c r="D13" s="47"/>
      <c r="E13" s="47"/>
      <c r="F13" s="47"/>
      <c r="G13" s="32"/>
      <c r="H13" s="32"/>
      <c r="I13" s="32"/>
      <c r="J13" s="32"/>
      <c r="K13" s="32"/>
      <c r="L13" s="32"/>
      <c r="M13" s="32"/>
      <c r="N13" s="32"/>
      <c r="O13" s="32"/>
      <c r="P13" s="32"/>
      <c r="Q13" s="32"/>
      <c r="R13" s="32"/>
      <c r="S13" s="32"/>
      <c r="T13" s="32"/>
      <c r="U13" s="32"/>
      <c r="V13" s="32"/>
      <c r="W13" s="32"/>
      <c r="X13" s="123"/>
      <c r="Y13" s="32"/>
      <c r="Z13" s="32"/>
      <c r="AA13" s="32"/>
      <c r="AB13" s="32"/>
      <c r="AC13" s="32"/>
      <c r="AD13" s="32"/>
      <c r="AE13" s="32"/>
      <c r="AF13" s="32"/>
      <c r="AG13" s="32"/>
      <c r="AH13" s="32"/>
      <c r="AI13" s="32"/>
    </row>
    <row r="14" spans="1:41" s="1" customFormat="1" x14ac:dyDescent="0.25">
      <c r="A14" s="46"/>
      <c r="B14" s="46"/>
      <c r="C14" s="47"/>
      <c r="D14" s="47"/>
      <c r="E14" s="47"/>
      <c r="F14" s="47"/>
      <c r="G14" s="32"/>
      <c r="H14" s="32"/>
      <c r="I14" s="32"/>
      <c r="J14" s="32"/>
      <c r="K14" s="32"/>
      <c r="L14" s="32"/>
      <c r="M14" s="32"/>
      <c r="N14" s="32"/>
      <c r="O14" s="32"/>
      <c r="P14" s="32"/>
      <c r="Q14" s="32"/>
      <c r="R14" s="32"/>
      <c r="S14" s="32"/>
      <c r="T14" s="32"/>
      <c r="U14" s="32"/>
      <c r="V14" s="32"/>
      <c r="W14" s="32"/>
      <c r="X14" s="123"/>
      <c r="Y14" s="32"/>
      <c r="Z14" s="32"/>
      <c r="AA14" s="32"/>
      <c r="AB14" s="32"/>
      <c r="AC14" s="32"/>
      <c r="AD14" s="32"/>
      <c r="AE14" s="32"/>
      <c r="AF14" s="32"/>
      <c r="AG14" s="32"/>
      <c r="AH14" s="32"/>
      <c r="AI14" s="32"/>
    </row>
    <row r="15" spans="1:41" x14ac:dyDescent="0.25">
      <c r="A15" s="86"/>
      <c r="B15" s="47"/>
      <c r="C15" s="83"/>
      <c r="D15" s="83"/>
      <c r="E15" s="83"/>
      <c r="F15" s="83"/>
      <c r="G15" s="32"/>
      <c r="H15" s="32"/>
      <c r="I15" s="32"/>
      <c r="J15" s="32"/>
      <c r="K15" s="32"/>
      <c r="L15" s="32"/>
      <c r="M15" s="32"/>
      <c r="N15" s="32"/>
      <c r="O15" s="32"/>
      <c r="P15" s="32"/>
      <c r="Q15" s="32"/>
      <c r="R15" s="32"/>
      <c r="S15" s="32"/>
      <c r="T15" s="32"/>
      <c r="U15" s="32"/>
      <c r="V15" s="32"/>
      <c r="W15" s="32"/>
      <c r="X15" s="123"/>
      <c r="Y15" s="32"/>
      <c r="Z15" s="32"/>
      <c r="AA15" s="32"/>
      <c r="AB15" s="32"/>
      <c r="AC15" s="32"/>
      <c r="AD15" s="32"/>
      <c r="AE15" s="30"/>
      <c r="AF15" s="30"/>
      <c r="AG15" s="30"/>
      <c r="AH15" s="30"/>
      <c r="AI15" s="30"/>
    </row>
    <row r="16" spans="1:41" x14ac:dyDescent="0.25">
      <c r="A16" s="86"/>
      <c r="B16" s="47"/>
      <c r="C16" s="47"/>
      <c r="D16" s="47"/>
      <c r="E16" s="47"/>
      <c r="F16" s="47"/>
      <c r="G16" s="32"/>
      <c r="H16" s="32"/>
      <c r="I16" s="32"/>
      <c r="J16" s="32"/>
      <c r="K16" s="32"/>
      <c r="L16" s="32"/>
      <c r="M16" s="32"/>
      <c r="N16" s="32"/>
      <c r="O16" s="32"/>
      <c r="P16" s="32"/>
      <c r="Q16" s="32"/>
      <c r="R16" s="32"/>
      <c r="S16" s="32"/>
      <c r="T16" s="32"/>
      <c r="U16" s="32"/>
      <c r="V16" s="32"/>
      <c r="W16" s="32"/>
      <c r="X16" s="123"/>
      <c r="Y16" s="32"/>
      <c r="Z16" s="32"/>
      <c r="AA16" s="32"/>
      <c r="AB16" s="32"/>
      <c r="AC16" s="32"/>
      <c r="AD16" s="32"/>
      <c r="AE16" s="30"/>
      <c r="AF16" s="30"/>
      <c r="AG16" s="30"/>
      <c r="AH16" s="30"/>
      <c r="AI16" s="30"/>
    </row>
    <row r="17" spans="1:35" x14ac:dyDescent="0.25">
      <c r="A17" s="46"/>
      <c r="B17" s="46"/>
      <c r="C17" s="47"/>
      <c r="D17" s="47"/>
      <c r="E17" s="47"/>
      <c r="F17" s="47"/>
      <c r="G17" s="32"/>
      <c r="H17" s="32"/>
      <c r="I17" s="32"/>
      <c r="J17" s="32"/>
      <c r="K17" s="32"/>
      <c r="L17" s="32"/>
      <c r="M17" s="32"/>
      <c r="N17" s="32"/>
      <c r="O17" s="32"/>
      <c r="P17" s="32"/>
      <c r="Q17" s="32"/>
      <c r="R17" s="32"/>
      <c r="S17" s="32"/>
      <c r="T17" s="32"/>
      <c r="U17" s="32"/>
      <c r="V17" s="32"/>
      <c r="W17" s="32"/>
      <c r="X17" s="123"/>
      <c r="Y17" s="32"/>
      <c r="Z17" s="32"/>
      <c r="AA17" s="32"/>
      <c r="AB17" s="32"/>
      <c r="AC17" s="32"/>
      <c r="AD17" s="32"/>
      <c r="AE17" s="30"/>
      <c r="AF17" s="30"/>
      <c r="AG17" s="30"/>
      <c r="AH17" s="30"/>
      <c r="AI17" s="30"/>
    </row>
    <row r="18" spans="1:35" x14ac:dyDescent="0.25">
      <c r="A18" s="46"/>
      <c r="B18" s="46"/>
      <c r="C18" s="47"/>
      <c r="D18" s="47"/>
      <c r="E18" s="47"/>
      <c r="F18" s="47"/>
      <c r="G18" s="32"/>
      <c r="H18" s="32"/>
      <c r="I18" s="32"/>
      <c r="J18" s="32"/>
      <c r="K18" s="32"/>
      <c r="L18" s="32"/>
      <c r="M18" s="32"/>
      <c r="N18" s="32"/>
      <c r="O18" s="32"/>
      <c r="P18" s="32"/>
      <c r="Q18" s="32"/>
      <c r="R18" s="32"/>
      <c r="S18" s="32"/>
      <c r="T18" s="32"/>
      <c r="U18" s="32"/>
      <c r="V18" s="32"/>
      <c r="W18" s="32"/>
      <c r="X18" s="123"/>
      <c r="Y18" s="32"/>
      <c r="Z18" s="32"/>
      <c r="AA18" s="32"/>
      <c r="AB18" s="32"/>
      <c r="AC18" s="32"/>
      <c r="AD18" s="32"/>
      <c r="AE18" s="30"/>
      <c r="AF18" s="30"/>
      <c r="AG18" s="30"/>
      <c r="AH18" s="30"/>
      <c r="AI18" s="30"/>
    </row>
    <row r="19" spans="1:35" x14ac:dyDescent="0.25">
      <c r="A19" s="46"/>
      <c r="B19" s="46"/>
      <c r="C19" s="47"/>
      <c r="D19" s="47"/>
      <c r="E19" s="47"/>
      <c r="F19" s="47"/>
      <c r="G19" s="32"/>
      <c r="H19" s="32"/>
      <c r="I19" s="32"/>
      <c r="J19" s="32"/>
      <c r="K19" s="32"/>
      <c r="L19" s="32"/>
      <c r="M19" s="32"/>
      <c r="N19" s="32"/>
      <c r="O19" s="32"/>
      <c r="P19" s="32"/>
      <c r="Q19" s="32"/>
      <c r="R19" s="32"/>
      <c r="S19" s="32"/>
      <c r="T19" s="32"/>
      <c r="U19" s="32"/>
      <c r="V19" s="32"/>
      <c r="W19" s="32"/>
      <c r="X19" s="123"/>
      <c r="Y19" s="32"/>
      <c r="Z19" s="32"/>
      <c r="AA19" s="32"/>
      <c r="AB19" s="32"/>
      <c r="AC19" s="32"/>
      <c r="AD19" s="32"/>
      <c r="AE19" s="30"/>
      <c r="AF19" s="30"/>
      <c r="AG19" s="30"/>
      <c r="AH19" s="30"/>
      <c r="AI19" s="30"/>
    </row>
    <row r="20" spans="1:35" x14ac:dyDescent="0.25">
      <c r="A20" s="46"/>
      <c r="B20" s="46"/>
      <c r="C20" s="47"/>
      <c r="D20" s="47"/>
      <c r="E20" s="47"/>
      <c r="F20" s="47"/>
      <c r="G20" s="32"/>
      <c r="H20" s="32"/>
      <c r="I20" s="32"/>
      <c r="J20" s="32"/>
      <c r="K20" s="32"/>
      <c r="L20" s="32"/>
      <c r="M20" s="32"/>
      <c r="N20" s="32"/>
      <c r="O20" s="32"/>
      <c r="P20" s="32"/>
      <c r="Q20" s="32"/>
      <c r="R20" s="32"/>
      <c r="S20" s="32"/>
      <c r="T20" s="32"/>
      <c r="U20" s="32"/>
      <c r="V20" s="32"/>
      <c r="W20" s="32"/>
      <c r="X20" s="123"/>
      <c r="Y20" s="32"/>
      <c r="Z20" s="32"/>
      <c r="AA20" s="32"/>
      <c r="AB20" s="32"/>
      <c r="AC20" s="32"/>
      <c r="AD20" s="32"/>
      <c r="AE20" s="30"/>
      <c r="AF20" s="30"/>
      <c r="AG20" s="30"/>
      <c r="AH20" s="30"/>
      <c r="AI20" s="30"/>
    </row>
    <row r="21" spans="1:35" x14ac:dyDescent="0.25">
      <c r="A21" s="46"/>
      <c r="B21" s="46"/>
      <c r="C21" s="47"/>
      <c r="D21" s="47"/>
      <c r="E21" s="47"/>
      <c r="F21" s="47"/>
      <c r="G21" s="32"/>
      <c r="H21" s="32"/>
      <c r="I21" s="32"/>
      <c r="J21" s="32"/>
      <c r="K21" s="32"/>
      <c r="L21" s="32"/>
      <c r="M21" s="32"/>
      <c r="N21" s="32"/>
      <c r="O21" s="32"/>
      <c r="P21" s="32"/>
      <c r="Q21" s="32"/>
      <c r="R21" s="32"/>
      <c r="S21" s="32"/>
      <c r="T21" s="32"/>
      <c r="U21" s="32"/>
      <c r="V21" s="32"/>
      <c r="W21" s="32"/>
      <c r="X21" s="123"/>
      <c r="Y21" s="32"/>
      <c r="Z21" s="32"/>
      <c r="AA21" s="32"/>
      <c r="AB21" s="32"/>
      <c r="AC21" s="32"/>
      <c r="AD21" s="32"/>
      <c r="AE21" s="30"/>
      <c r="AF21" s="30"/>
      <c r="AG21" s="30"/>
      <c r="AH21" s="30"/>
      <c r="AI21" s="30"/>
    </row>
    <row r="22" spans="1:35" x14ac:dyDescent="0.25">
      <c r="A22" s="10"/>
      <c r="B22" s="3"/>
      <c r="C22" s="8"/>
      <c r="D22" s="8"/>
      <c r="E22" s="8"/>
      <c r="F22" s="8"/>
      <c r="I22" s="1"/>
      <c r="J22" s="1"/>
      <c r="K22" s="1"/>
      <c r="L22" s="1"/>
      <c r="M22" s="1"/>
      <c r="N22" s="1"/>
      <c r="O22" s="1"/>
      <c r="P22" s="1"/>
      <c r="Q22" s="1"/>
      <c r="R22" s="1"/>
      <c r="S22" s="1"/>
      <c r="T22" s="1"/>
      <c r="U22" s="1"/>
      <c r="V22" s="1"/>
      <c r="W22" s="1"/>
      <c r="X22" s="18"/>
      <c r="Y22" s="1"/>
      <c r="Z22" s="1"/>
      <c r="AA22" s="1"/>
      <c r="AB22" s="1"/>
      <c r="AC22" s="1"/>
      <c r="AD22" s="1"/>
    </row>
    <row r="23" spans="1:35" x14ac:dyDescent="0.25">
      <c r="A23" s="11"/>
      <c r="B23" s="4"/>
      <c r="C23" s="11"/>
      <c r="D23" s="11"/>
      <c r="E23" s="11"/>
      <c r="F23" s="11"/>
      <c r="H23" s="12"/>
      <c r="I23" s="12"/>
      <c r="J23" s="12"/>
      <c r="L23" s="12"/>
      <c r="M23" s="12"/>
    </row>
    <row r="24" spans="1:35" x14ac:dyDescent="0.25">
      <c r="A24" s="12"/>
      <c r="C24" s="12"/>
      <c r="D24" s="12"/>
      <c r="E24" s="12"/>
      <c r="F24" s="12"/>
      <c r="I24" s="12"/>
      <c r="J24" s="12"/>
      <c r="L24" s="12"/>
      <c r="M24" s="12"/>
    </row>
    <row r="25" spans="1:35" x14ac:dyDescent="0.25">
      <c r="A25" s="12"/>
      <c r="C25" s="12"/>
      <c r="D25" s="12"/>
      <c r="E25" s="12"/>
      <c r="F25" s="12"/>
      <c r="I25" s="12"/>
      <c r="J25" s="12"/>
      <c r="L25" s="12"/>
      <c r="M25" s="12"/>
    </row>
    <row r="26" spans="1:35" x14ac:dyDescent="0.25">
      <c r="A26" s="12"/>
      <c r="C26" s="12"/>
      <c r="D26" s="12"/>
      <c r="E26" s="12"/>
      <c r="F26" s="12"/>
      <c r="I26" s="12"/>
      <c r="J26" s="12"/>
      <c r="L26" s="12"/>
      <c r="M26" s="12"/>
    </row>
    <row r="27" spans="1:35" x14ac:dyDescent="0.25">
      <c r="A27" s="12"/>
      <c r="C27" s="12"/>
      <c r="D27" s="12"/>
      <c r="E27" s="12"/>
      <c r="F27" s="12"/>
      <c r="I27" s="12"/>
      <c r="J27" s="12"/>
      <c r="L27" s="12"/>
      <c r="M27" s="12"/>
    </row>
    <row r="28" spans="1:35" x14ac:dyDescent="0.25">
      <c r="A28" s="12"/>
      <c r="C28" s="12"/>
      <c r="D28" s="12"/>
      <c r="E28" s="12"/>
      <c r="F28" s="12"/>
      <c r="I28" s="12"/>
      <c r="J28" s="12"/>
      <c r="L28" s="12"/>
      <c r="M28" s="12"/>
    </row>
  </sheetData>
  <mergeCells count="4">
    <mergeCell ref="M3:Q3"/>
    <mergeCell ref="AC3:AG3"/>
    <mergeCell ref="AI3:AK3"/>
    <mergeCell ref="AL3:AN3"/>
  </mergeCells>
  <pageMargins left="0.25" right="0.25" top="0.75" bottom="0.75" header="0.3" footer="0.3"/>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
  <sheetViews>
    <sheetView zoomScale="70" zoomScaleNormal="70" workbookViewId="0">
      <pane xSplit="2" ySplit="4" topLeftCell="P8" activePane="bottomRight" state="frozen"/>
      <selection activeCell="AA5" sqref="AA5"/>
      <selection pane="topRight" activeCell="AA5" sqref="AA5"/>
      <selection pane="bottomLeft" activeCell="AA5" sqref="AA5"/>
      <selection pane="bottomRight" activeCell="A5" sqref="A5:XFD5"/>
    </sheetView>
  </sheetViews>
  <sheetFormatPr defaultColWidth="9.140625" defaultRowHeight="15" x14ac:dyDescent="0.25"/>
  <cols>
    <col min="1" max="1" width="51.42578125" style="7" bestFit="1" customWidth="1"/>
    <col min="2" max="2" width="10.140625" style="1" customWidth="1"/>
    <col min="3" max="5" width="10.42578125" style="7" customWidth="1"/>
    <col min="6" max="6" width="13.85546875" style="7" customWidth="1"/>
    <col min="7" max="7" width="11.42578125" style="1" customWidth="1"/>
    <col min="8" max="8" width="14.7109375" style="7" bestFit="1" customWidth="1"/>
    <col min="9" max="9" width="17.140625" style="1" customWidth="1"/>
    <col min="10" max="10" width="22.140625" style="7" bestFit="1" customWidth="1"/>
    <col min="11" max="11" width="9.85546875" style="7" customWidth="1"/>
    <col min="12" max="12" width="33.140625" style="7" customWidth="1"/>
    <col min="13" max="13" width="12.5703125" style="7" customWidth="1"/>
    <col min="14" max="14" width="10.7109375" style="7" customWidth="1"/>
    <col min="15" max="15" width="9.7109375" style="7" customWidth="1"/>
    <col min="16" max="18" width="9.140625" style="7"/>
    <col min="19" max="19" width="11" style="7" customWidth="1"/>
    <col min="20" max="20" width="9.140625" style="7"/>
    <col min="21" max="21" width="34" style="7" customWidth="1"/>
    <col min="22" max="22" width="12.42578125" style="7" customWidth="1"/>
    <col min="23" max="23" width="9.140625" style="7"/>
    <col min="24" max="24" width="10.42578125" style="7" customWidth="1"/>
    <col min="25" max="25" width="9.140625" style="7"/>
    <col min="26" max="26" width="16" style="7" customWidth="1"/>
    <col min="27" max="27" width="9.7109375" style="7" customWidth="1"/>
    <col min="28" max="28" width="14.42578125" style="7" customWidth="1"/>
    <col min="29" max="29" width="9.7109375" style="7" bestFit="1" customWidth="1"/>
    <col min="30" max="30" width="9.7109375" style="7" customWidth="1"/>
    <col min="31" max="33" width="9.140625" style="7"/>
    <col min="34" max="34" width="14" style="7" customWidth="1"/>
    <col min="35" max="35" width="12.7109375" style="7" bestFit="1" customWidth="1"/>
    <col min="36" max="37" width="9.140625" style="7"/>
    <col min="38" max="40" width="10" style="7" bestFit="1" customWidth="1"/>
    <col min="41" max="41" width="11.5703125" style="7" bestFit="1" customWidth="1"/>
    <col min="42" max="16384" width="9.140625" style="7"/>
  </cols>
  <sheetData>
    <row r="1" spans="1:41" ht="15" customHeight="1" x14ac:dyDescent="0.25">
      <c r="A1" s="45" t="s">
        <v>54</v>
      </c>
      <c r="B1" s="32"/>
      <c r="C1" s="30"/>
      <c r="D1" s="30"/>
      <c r="E1" s="30"/>
      <c r="F1" s="30"/>
      <c r="G1" s="32"/>
      <c r="H1" s="30"/>
      <c r="I1" s="32"/>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row>
    <row r="2" spans="1:41" ht="15.75" thickBot="1" x14ac:dyDescent="0.3">
      <c r="A2" s="30"/>
      <c r="B2" s="32"/>
      <c r="C2" s="30"/>
      <c r="D2" s="30"/>
      <c r="E2" s="30"/>
      <c r="F2" s="30"/>
      <c r="G2" s="32"/>
      <c r="H2" s="30"/>
      <c r="I2" s="32"/>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row>
    <row r="3" spans="1:41" s="23" customFormat="1" ht="64.5" thickBot="1" x14ac:dyDescent="0.3">
      <c r="A3" s="48"/>
      <c r="B3" s="42"/>
      <c r="C3" s="42"/>
      <c r="D3" s="42"/>
      <c r="E3" s="112"/>
      <c r="F3" s="42"/>
      <c r="G3" s="42"/>
      <c r="H3" s="42"/>
      <c r="I3" s="42"/>
      <c r="J3" s="42"/>
      <c r="K3" s="49"/>
      <c r="L3" s="42" t="s">
        <v>124</v>
      </c>
      <c r="M3" s="545"/>
      <c r="N3" s="545"/>
      <c r="O3" s="545"/>
      <c r="P3" s="545"/>
      <c r="Q3" s="545"/>
      <c r="R3" s="50"/>
      <c r="S3" s="42" t="s">
        <v>130</v>
      </c>
      <c r="T3" s="120" t="s">
        <v>309</v>
      </c>
      <c r="U3" s="49" t="s">
        <v>229</v>
      </c>
      <c r="V3" s="49" t="s">
        <v>140</v>
      </c>
      <c r="W3" s="49" t="s">
        <v>132</v>
      </c>
      <c r="X3" s="120" t="s">
        <v>167</v>
      </c>
      <c r="Y3" s="49" t="s">
        <v>139</v>
      </c>
      <c r="Z3" s="42" t="s">
        <v>141</v>
      </c>
      <c r="AA3" s="42" t="s">
        <v>142</v>
      </c>
      <c r="AB3" s="42" t="s">
        <v>143</v>
      </c>
      <c r="AC3" s="546" t="s">
        <v>144</v>
      </c>
      <c r="AD3" s="547"/>
      <c r="AE3" s="547"/>
      <c r="AF3" s="547"/>
      <c r="AG3" s="547"/>
      <c r="AH3" s="118" t="s">
        <v>284</v>
      </c>
      <c r="AI3" s="546" t="s">
        <v>298</v>
      </c>
      <c r="AJ3" s="547"/>
      <c r="AK3" s="548"/>
      <c r="AL3" s="546" t="s">
        <v>288</v>
      </c>
      <c r="AM3" s="547"/>
      <c r="AN3" s="548"/>
      <c r="AO3" s="118" t="s">
        <v>289</v>
      </c>
    </row>
    <row r="4" spans="1:41" s="1" customFormat="1" ht="78" thickBot="1" x14ac:dyDescent="0.3">
      <c r="A4" s="242" t="s">
        <v>0</v>
      </c>
      <c r="B4" s="243" t="s">
        <v>1</v>
      </c>
      <c r="C4" s="243" t="s">
        <v>332</v>
      </c>
      <c r="D4" s="243" t="s">
        <v>330</v>
      </c>
      <c r="E4" s="269" t="s">
        <v>281</v>
      </c>
      <c r="F4" s="243" t="s">
        <v>225</v>
      </c>
      <c r="G4" s="243" t="s">
        <v>117</v>
      </c>
      <c r="H4" s="243" t="s">
        <v>2</v>
      </c>
      <c r="I4" s="243" t="s">
        <v>105</v>
      </c>
      <c r="J4" s="243" t="s">
        <v>123</v>
      </c>
      <c r="K4" s="245" t="s">
        <v>136</v>
      </c>
      <c r="L4" s="42" t="s">
        <v>280</v>
      </c>
      <c r="M4" s="42" t="s">
        <v>129</v>
      </c>
      <c r="N4" s="43" t="s">
        <v>125</v>
      </c>
      <c r="O4" s="43" t="s">
        <v>126</v>
      </c>
      <c r="P4" s="43" t="s">
        <v>127</v>
      </c>
      <c r="Q4" s="43" t="s">
        <v>137</v>
      </c>
      <c r="R4" s="43" t="s">
        <v>138</v>
      </c>
      <c r="S4" s="52"/>
      <c r="T4" s="51"/>
      <c r="U4" s="51"/>
      <c r="V4" s="52"/>
      <c r="W4" s="52"/>
      <c r="X4" s="51"/>
      <c r="Y4" s="51" t="s">
        <v>134</v>
      </c>
      <c r="Z4" s="53"/>
      <c r="AA4" s="53"/>
      <c r="AB4" s="53"/>
      <c r="AC4" s="320" t="s">
        <v>347</v>
      </c>
      <c r="AD4" s="51" t="s">
        <v>170</v>
      </c>
      <c r="AE4" s="51" t="s">
        <v>171</v>
      </c>
      <c r="AF4" s="54" t="s">
        <v>168</v>
      </c>
      <c r="AG4" s="124" t="s">
        <v>169</v>
      </c>
      <c r="AH4" s="51"/>
      <c r="AI4" s="118" t="s">
        <v>290</v>
      </c>
      <c r="AJ4" s="118" t="s">
        <v>291</v>
      </c>
      <c r="AK4" s="118" t="s">
        <v>292</v>
      </c>
      <c r="AL4" s="118" t="s">
        <v>301</v>
      </c>
      <c r="AM4" s="118" t="s">
        <v>302</v>
      </c>
      <c r="AN4" s="118" t="s">
        <v>303</v>
      </c>
      <c r="AO4" s="131"/>
    </row>
    <row r="5" spans="1:41" s="1" customFormat="1" ht="135" customHeight="1" x14ac:dyDescent="0.25">
      <c r="A5" s="186" t="s">
        <v>158</v>
      </c>
      <c r="B5" s="139" t="s">
        <v>53</v>
      </c>
      <c r="C5" s="177">
        <v>2413</v>
      </c>
      <c r="D5" s="187">
        <v>2436</v>
      </c>
      <c r="E5" s="335">
        <f>(D5-C5)*100/D5</f>
        <v>0.94417077175697861</v>
      </c>
      <c r="F5" s="139" t="s">
        <v>226</v>
      </c>
      <c r="G5" s="189" t="s">
        <v>5</v>
      </c>
      <c r="H5" s="180" t="s">
        <v>6</v>
      </c>
      <c r="I5" s="190"/>
      <c r="J5" s="108" t="s">
        <v>198</v>
      </c>
      <c r="K5" s="78"/>
      <c r="L5" s="40" t="s">
        <v>176</v>
      </c>
      <c r="M5" s="59" t="s">
        <v>10</v>
      </c>
      <c r="N5" s="59" t="s">
        <v>10</v>
      </c>
      <c r="O5" s="59" t="s">
        <v>10</v>
      </c>
      <c r="P5" s="59" t="s">
        <v>10</v>
      </c>
      <c r="Q5" s="80" t="s">
        <v>3</v>
      </c>
      <c r="R5" s="60" t="s">
        <v>10</v>
      </c>
      <c r="S5" s="56" t="s">
        <v>3</v>
      </c>
      <c r="T5" s="57"/>
      <c r="U5" s="57"/>
      <c r="V5" s="56"/>
      <c r="W5" s="56"/>
      <c r="X5" s="57" t="s">
        <v>399</v>
      </c>
      <c r="Y5" s="78"/>
      <c r="Z5" s="56"/>
      <c r="AA5" s="56"/>
      <c r="AB5" s="56"/>
      <c r="AC5" s="57" t="s">
        <v>372</v>
      </c>
      <c r="AD5" s="137">
        <f>IFERROR(VLOOKUP($B5,[2]Sheet1!$A$3:$T$71,9,FALSE),"")</f>
        <v>0.64</v>
      </c>
      <c r="AE5" s="137">
        <f>IFERROR(VLOOKUP($B5,[2]Sheet1!$A$3:$T$71,20,FALSE),"")</f>
        <v>0.67</v>
      </c>
      <c r="AF5" s="173">
        <v>0.53600000000000003</v>
      </c>
      <c r="AG5" s="174"/>
      <c r="AH5" s="207" t="s">
        <v>10</v>
      </c>
      <c r="AI5" s="129">
        <v>91.03</v>
      </c>
      <c r="AJ5" s="129">
        <v>91.73</v>
      </c>
      <c r="AK5" s="229">
        <v>88.46</v>
      </c>
      <c r="AL5" s="229">
        <v>4.87</v>
      </c>
      <c r="AM5" s="229">
        <v>8.7200000000000006</v>
      </c>
      <c r="AN5" s="229">
        <v>0.32</v>
      </c>
      <c r="AO5" s="233"/>
    </row>
    <row r="6" spans="1:41" s="1" customFormat="1" ht="141.6" customHeight="1" x14ac:dyDescent="0.25">
      <c r="A6" s="181" t="s">
        <v>56</v>
      </c>
      <c r="B6" s="145" t="s">
        <v>55</v>
      </c>
      <c r="C6" s="178">
        <v>1646</v>
      </c>
      <c r="D6" s="191">
        <v>1655</v>
      </c>
      <c r="E6" s="331">
        <f t="shared" ref="E6:E11" si="0">(D6-C6)*100/D6</f>
        <v>0.54380664652567978</v>
      </c>
      <c r="F6" s="145" t="s">
        <v>226</v>
      </c>
      <c r="G6" s="193" t="s">
        <v>5</v>
      </c>
      <c r="H6" s="149" t="s">
        <v>6</v>
      </c>
      <c r="I6" s="194"/>
      <c r="J6" s="110" t="s">
        <v>187</v>
      </c>
      <c r="K6" s="58"/>
      <c r="L6" s="28" t="s">
        <v>255</v>
      </c>
      <c r="M6" s="62" t="s">
        <v>10</v>
      </c>
      <c r="N6" s="63" t="s">
        <v>3</v>
      </c>
      <c r="O6" s="62" t="s">
        <v>10</v>
      </c>
      <c r="P6" s="63" t="s">
        <v>3</v>
      </c>
      <c r="Q6" s="62" t="s">
        <v>10</v>
      </c>
      <c r="R6" s="64" t="s">
        <v>10</v>
      </c>
      <c r="S6" s="44" t="s">
        <v>343</v>
      </c>
      <c r="T6" s="44"/>
      <c r="U6" s="28" t="s">
        <v>278</v>
      </c>
      <c r="V6" s="55"/>
      <c r="W6" s="55"/>
      <c r="X6" s="44"/>
      <c r="Y6" s="58"/>
      <c r="Z6" s="55"/>
      <c r="AA6" s="55"/>
      <c r="AB6" s="55"/>
      <c r="AC6" s="44" t="s">
        <v>373</v>
      </c>
      <c r="AD6" s="137">
        <f>IFERROR(VLOOKUP($B6,[2]Sheet1!$A$3:$T$71,9,FALSE),"")</f>
        <v>0.79</v>
      </c>
      <c r="AE6" s="137">
        <f>IFERROR(VLOOKUP($B6,[2]Sheet1!$A$3:$T$71,20,FALSE),"")</f>
        <v>0.79</v>
      </c>
      <c r="AF6" s="164">
        <v>0.66500000000000004</v>
      </c>
      <c r="AG6" s="126"/>
      <c r="AH6" s="207" t="s">
        <v>10</v>
      </c>
      <c r="AI6" s="129">
        <v>94.5</v>
      </c>
      <c r="AJ6" s="129">
        <v>91.98</v>
      </c>
      <c r="AK6" s="229">
        <v>98.61</v>
      </c>
      <c r="AL6" s="229">
        <v>3.95</v>
      </c>
      <c r="AM6" s="229">
        <v>7.1</v>
      </c>
      <c r="AN6" s="229">
        <v>0.63</v>
      </c>
      <c r="AO6" s="233"/>
    </row>
    <row r="7" spans="1:41" s="1" customFormat="1" ht="54.6" customHeight="1" x14ac:dyDescent="0.25">
      <c r="A7" s="181" t="s">
        <v>159</v>
      </c>
      <c r="B7" s="195" t="s">
        <v>57</v>
      </c>
      <c r="C7" s="178">
        <v>3463</v>
      </c>
      <c r="D7" s="191">
        <v>3438</v>
      </c>
      <c r="E7" s="331">
        <f t="shared" si="0"/>
        <v>-0.72716695753344973</v>
      </c>
      <c r="F7" s="145" t="s">
        <v>226</v>
      </c>
      <c r="G7" s="193" t="s">
        <v>5</v>
      </c>
      <c r="H7" s="196" t="s">
        <v>19</v>
      </c>
      <c r="I7" s="197"/>
      <c r="J7" s="110" t="str">
        <f>$J$6</f>
        <v xml:space="preserve">not yet inspected </v>
      </c>
      <c r="K7" s="66"/>
      <c r="L7" s="28" t="s">
        <v>178</v>
      </c>
      <c r="M7" s="62" t="s">
        <v>10</v>
      </c>
      <c r="N7" s="62" t="s">
        <v>10</v>
      </c>
      <c r="O7" s="62" t="s">
        <v>10</v>
      </c>
      <c r="P7" s="62" t="s">
        <v>10</v>
      </c>
      <c r="Q7" s="63" t="s">
        <v>3</v>
      </c>
      <c r="R7" s="64" t="s">
        <v>10</v>
      </c>
      <c r="S7" s="55" t="s">
        <v>267</v>
      </c>
      <c r="T7" s="44"/>
      <c r="U7" s="44"/>
      <c r="V7" s="55"/>
      <c r="W7" s="55"/>
      <c r="X7" s="44"/>
      <c r="Y7" s="58"/>
      <c r="Z7" s="55"/>
      <c r="AA7" s="55"/>
      <c r="AB7" s="55"/>
      <c r="AC7" s="44" t="s">
        <v>374</v>
      </c>
      <c r="AD7" s="137">
        <f>IFERROR(VLOOKUP($B7,[2]Sheet1!$A$3:$T$71,9,FALSE),"")</f>
        <v>0.56999999999999995</v>
      </c>
      <c r="AE7" s="137">
        <f>IFERROR(VLOOKUP($B7,[2]Sheet1!$A$3:$T$71,20,FALSE),"")</f>
        <v>0.57999999999999996</v>
      </c>
      <c r="AF7" s="164">
        <v>0.58299999999999996</v>
      </c>
      <c r="AG7" s="126"/>
      <c r="AH7" s="225" t="s">
        <v>10</v>
      </c>
      <c r="AI7" s="129">
        <v>99.46</v>
      </c>
      <c r="AJ7" s="129">
        <v>100</v>
      </c>
      <c r="AK7" s="229">
        <v>100</v>
      </c>
      <c r="AL7" s="229">
        <v>6.75</v>
      </c>
      <c r="AM7" s="229">
        <v>12.89</v>
      </c>
      <c r="AN7" s="229">
        <v>1.1299999999999999</v>
      </c>
      <c r="AO7" s="233"/>
    </row>
    <row r="8" spans="1:41" s="1" customFormat="1" ht="208.9" customHeight="1" thickBot="1" x14ac:dyDescent="0.3">
      <c r="A8" s="181" t="s">
        <v>58</v>
      </c>
      <c r="B8" s="145" t="s">
        <v>59</v>
      </c>
      <c r="C8" s="178">
        <v>14573</v>
      </c>
      <c r="D8" s="191">
        <v>14528</v>
      </c>
      <c r="E8" s="331">
        <f t="shared" si="0"/>
        <v>-0.3097466960352423</v>
      </c>
      <c r="F8" s="145" t="s">
        <v>226</v>
      </c>
      <c r="G8" s="193" t="s">
        <v>5</v>
      </c>
      <c r="H8" s="149" t="s">
        <v>6</v>
      </c>
      <c r="I8" s="194"/>
      <c r="J8" s="105" t="s">
        <v>199</v>
      </c>
      <c r="K8" s="55"/>
      <c r="L8" s="28" t="s">
        <v>182</v>
      </c>
      <c r="M8" s="62" t="s">
        <v>10</v>
      </c>
      <c r="N8" s="62" t="s">
        <v>10</v>
      </c>
      <c r="O8" s="62" t="s">
        <v>10</v>
      </c>
      <c r="P8" s="63" t="s">
        <v>3</v>
      </c>
      <c r="Q8" s="62" t="s">
        <v>10</v>
      </c>
      <c r="R8" s="64" t="s">
        <v>10</v>
      </c>
      <c r="S8" s="55" t="s">
        <v>3</v>
      </c>
      <c r="T8" s="44" t="s">
        <v>307</v>
      </c>
      <c r="U8" s="44" t="s">
        <v>283</v>
      </c>
      <c r="V8" s="55"/>
      <c r="W8" s="55"/>
      <c r="X8" s="44"/>
      <c r="Y8" s="58"/>
      <c r="Z8" s="55"/>
      <c r="AA8" s="55"/>
      <c r="AB8" s="55"/>
      <c r="AC8" s="44" t="s">
        <v>375</v>
      </c>
      <c r="AD8" s="137">
        <f>IFERROR(VLOOKUP($B8,[2]Sheet1!$A$3:$T$71,9,FALSE),"")</f>
        <v>0.59</v>
      </c>
      <c r="AE8" s="137">
        <f>IFERROR(VLOOKUP($B8,[2]Sheet1!$A$3:$T$71,20,FALSE),"")</f>
        <v>0.6</v>
      </c>
      <c r="AF8" s="58">
        <v>0.5</v>
      </c>
      <c r="AG8" s="126"/>
      <c r="AH8" s="207" t="s">
        <v>10</v>
      </c>
      <c r="AI8" s="129">
        <v>89.08</v>
      </c>
      <c r="AJ8" s="129">
        <v>91.55</v>
      </c>
      <c r="AK8" s="229">
        <v>78.150000000000006</v>
      </c>
      <c r="AL8" s="229">
        <v>8.76</v>
      </c>
      <c r="AM8" s="229">
        <v>17.350000000000001</v>
      </c>
      <c r="AN8" s="229">
        <v>0.63</v>
      </c>
      <c r="AO8" s="233"/>
    </row>
    <row r="9" spans="1:41" s="1" customFormat="1" ht="51.75" thickBot="1" x14ac:dyDescent="0.3">
      <c r="A9" s="181" t="s">
        <v>160</v>
      </c>
      <c r="B9" s="145" t="s">
        <v>60</v>
      </c>
      <c r="C9" s="178">
        <v>4833</v>
      </c>
      <c r="D9" s="191">
        <v>4818</v>
      </c>
      <c r="E9" s="331">
        <f t="shared" si="0"/>
        <v>-0.31133250311332505</v>
      </c>
      <c r="F9" s="145" t="s">
        <v>226</v>
      </c>
      <c r="G9" s="193" t="s">
        <v>5</v>
      </c>
      <c r="H9" s="151" t="s">
        <v>19</v>
      </c>
      <c r="I9" s="194"/>
      <c r="J9" s="105" t="s">
        <v>237</v>
      </c>
      <c r="K9" s="55"/>
      <c r="L9" s="28" t="s">
        <v>175</v>
      </c>
      <c r="M9" s="64" t="s">
        <v>10</v>
      </c>
      <c r="N9" s="62" t="s">
        <v>10</v>
      </c>
      <c r="O9" s="62" t="s">
        <v>10</v>
      </c>
      <c r="P9" s="62" t="s">
        <v>10</v>
      </c>
      <c r="Q9" s="62" t="s">
        <v>10</v>
      </c>
      <c r="R9" s="64" t="s">
        <v>10</v>
      </c>
      <c r="S9" s="55" t="s">
        <v>267</v>
      </c>
      <c r="T9" s="44"/>
      <c r="U9" s="44"/>
      <c r="V9" s="55"/>
      <c r="W9" s="55"/>
      <c r="X9" s="44"/>
      <c r="Y9" s="58"/>
      <c r="Z9" s="55"/>
      <c r="AA9" s="55"/>
      <c r="AB9" s="55"/>
      <c r="AC9" s="44" t="s">
        <v>376</v>
      </c>
      <c r="AD9" s="137">
        <f>IFERROR(VLOOKUP($B9,[2]Sheet1!$A$3:$T$71,9,FALSE),"")</f>
        <v>0.75</v>
      </c>
      <c r="AE9" s="137">
        <f>IFERROR(VLOOKUP($B9,[2]Sheet1!$A$3:$T$71,20,FALSE),"")</f>
        <v>0.77</v>
      </c>
      <c r="AF9" s="164">
        <v>0.58299999999999996</v>
      </c>
      <c r="AG9" s="126"/>
      <c r="AH9" s="207" t="s">
        <v>10</v>
      </c>
      <c r="AI9" s="129">
        <v>99.46</v>
      </c>
      <c r="AJ9" s="232">
        <v>99.31</v>
      </c>
      <c r="AK9" s="229">
        <v>100</v>
      </c>
      <c r="AL9" s="229">
        <v>6.54</v>
      </c>
      <c r="AM9" s="229">
        <v>13.22</v>
      </c>
      <c r="AN9" s="229">
        <v>0.52</v>
      </c>
      <c r="AO9" s="233"/>
    </row>
    <row r="10" spans="1:41" s="1" customFormat="1" ht="26.25" x14ac:dyDescent="0.25">
      <c r="A10" s="181" t="s">
        <v>110</v>
      </c>
      <c r="B10" s="145" t="s">
        <v>61</v>
      </c>
      <c r="C10" s="178">
        <v>3014</v>
      </c>
      <c r="D10" s="191">
        <v>3018</v>
      </c>
      <c r="E10" s="331">
        <f t="shared" si="0"/>
        <v>0.13253810470510272</v>
      </c>
      <c r="F10" s="145" t="s">
        <v>226</v>
      </c>
      <c r="G10" s="193" t="s">
        <v>5</v>
      </c>
      <c r="H10" s="151" t="s">
        <v>118</v>
      </c>
      <c r="I10" s="194"/>
      <c r="J10" s="110" t="s">
        <v>187</v>
      </c>
      <c r="K10" s="55"/>
      <c r="L10" s="28"/>
      <c r="M10" s="64" t="s">
        <v>10</v>
      </c>
      <c r="N10" s="63" t="s">
        <v>3</v>
      </c>
      <c r="O10" s="62" t="s">
        <v>10</v>
      </c>
      <c r="P10" s="62" t="s">
        <v>10</v>
      </c>
      <c r="Q10" s="62" t="s">
        <v>10</v>
      </c>
      <c r="R10" s="64" t="s">
        <v>10</v>
      </c>
      <c r="S10" s="55" t="s">
        <v>267</v>
      </c>
      <c r="T10" s="44"/>
      <c r="U10" s="44"/>
      <c r="V10" s="55"/>
      <c r="W10" s="55"/>
      <c r="X10" s="44"/>
      <c r="Y10" s="58"/>
      <c r="Z10" s="55"/>
      <c r="AA10" s="55"/>
      <c r="AB10" s="55"/>
      <c r="AC10" s="44" t="s">
        <v>377</v>
      </c>
      <c r="AD10" s="137">
        <f>IFERROR(VLOOKUP($B10,[2]Sheet1!$A$3:$T$71,9,FALSE),"")</f>
        <v>0.76</v>
      </c>
      <c r="AE10" s="137">
        <f>IFERROR(VLOOKUP($B10,[2]Sheet1!$A$3:$T$71,20,FALSE),"")</f>
        <v>0.71</v>
      </c>
      <c r="AF10" s="164">
        <v>0.54500000000000004</v>
      </c>
      <c r="AG10" s="126"/>
      <c r="AH10" s="207" t="s">
        <v>10</v>
      </c>
      <c r="AI10" s="129">
        <v>98.65</v>
      </c>
      <c r="AJ10" s="129">
        <v>99.3</v>
      </c>
      <c r="AK10" s="229">
        <v>98.43</v>
      </c>
      <c r="AL10" s="229">
        <v>4.66</v>
      </c>
      <c r="AM10" s="229">
        <v>8.35</v>
      </c>
      <c r="AN10" s="229">
        <v>0.54</v>
      </c>
      <c r="AO10" s="233"/>
    </row>
    <row r="11" spans="1:41" s="1" customFormat="1" ht="90" thickBot="1" x14ac:dyDescent="0.3">
      <c r="A11" s="183" t="s">
        <v>63</v>
      </c>
      <c r="B11" s="154" t="s">
        <v>62</v>
      </c>
      <c r="C11" s="184">
        <v>3669</v>
      </c>
      <c r="D11" s="198">
        <v>3689</v>
      </c>
      <c r="E11" s="332">
        <f t="shared" si="0"/>
        <v>0.5421523448088913</v>
      </c>
      <c r="F11" s="154" t="s">
        <v>226</v>
      </c>
      <c r="G11" s="200" t="s">
        <v>16</v>
      </c>
      <c r="H11" s="201" t="s">
        <v>6</v>
      </c>
      <c r="I11" s="202"/>
      <c r="J11" s="106" t="s">
        <v>200</v>
      </c>
      <c r="K11" s="69"/>
      <c r="L11" s="41" t="s">
        <v>179</v>
      </c>
      <c r="M11" s="72" t="s">
        <v>10</v>
      </c>
      <c r="N11" s="72" t="s">
        <v>10</v>
      </c>
      <c r="O11" s="72" t="s">
        <v>10</v>
      </c>
      <c r="P11" s="72" t="s">
        <v>10</v>
      </c>
      <c r="Q11" s="72" t="s">
        <v>10</v>
      </c>
      <c r="R11" s="73" t="s">
        <v>10</v>
      </c>
      <c r="S11" s="69" t="s">
        <v>3</v>
      </c>
      <c r="T11" s="71"/>
      <c r="U11" s="71"/>
      <c r="V11" s="69"/>
      <c r="W11" s="69"/>
      <c r="X11" s="71" t="s">
        <v>276</v>
      </c>
      <c r="Y11" s="74"/>
      <c r="Z11" s="69"/>
      <c r="AA11" s="69"/>
      <c r="AB11" s="69"/>
      <c r="AC11" s="71" t="s">
        <v>378</v>
      </c>
      <c r="AD11" s="138">
        <f>IFERROR(VLOOKUP($B11,[2]Sheet1!$A$3:$T$71,9,FALSE),"")</f>
        <v>0.69</v>
      </c>
      <c r="AE11" s="138">
        <f>IFERROR(VLOOKUP($B11,[2]Sheet1!$A$3:$T$71,20,FALSE),"")</f>
        <v>0.66</v>
      </c>
      <c r="AF11" s="95">
        <v>0.57099999999999995</v>
      </c>
      <c r="AG11" s="125"/>
      <c r="AH11" s="211" t="s">
        <v>10</v>
      </c>
      <c r="AI11" s="130">
        <v>88.25</v>
      </c>
      <c r="AJ11" s="130">
        <v>84.91</v>
      </c>
      <c r="AK11" s="230">
        <v>100</v>
      </c>
      <c r="AL11" s="230">
        <v>5.89</v>
      </c>
      <c r="AM11" s="230">
        <v>10.54</v>
      </c>
      <c r="AN11" s="230">
        <v>0.62</v>
      </c>
      <c r="AO11" s="234"/>
    </row>
    <row r="12" spans="1:41" s="1" customFormat="1" x14ac:dyDescent="0.25">
      <c r="A12" s="552"/>
      <c r="B12" s="552"/>
      <c r="C12" s="47"/>
      <c r="D12" s="47"/>
      <c r="E12" s="47"/>
      <c r="F12" s="47"/>
      <c r="G12" s="32"/>
      <c r="H12" s="30"/>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row>
    <row r="13" spans="1:41" s="1" customFormat="1" x14ac:dyDescent="0.25">
      <c r="A13" s="552"/>
      <c r="B13" s="552"/>
      <c r="C13" s="47"/>
      <c r="D13" s="47"/>
      <c r="E13" s="47"/>
      <c r="F13" s="47"/>
      <c r="G13" s="32"/>
      <c r="H13" s="30"/>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row>
    <row r="14" spans="1:41" x14ac:dyDescent="0.25">
      <c r="A14" s="552"/>
      <c r="B14" s="552"/>
      <c r="C14" s="47"/>
      <c r="D14" s="47"/>
      <c r="E14" s="47"/>
      <c r="F14" s="47"/>
      <c r="G14" s="32"/>
      <c r="H14" s="30"/>
      <c r="I14" s="32"/>
      <c r="J14" s="32"/>
      <c r="K14" s="32"/>
      <c r="L14" s="32"/>
      <c r="M14" s="32"/>
      <c r="N14" s="32"/>
      <c r="O14" s="32"/>
      <c r="P14" s="32"/>
      <c r="Q14" s="32"/>
      <c r="R14" s="32"/>
      <c r="S14" s="32"/>
      <c r="T14" s="32"/>
      <c r="U14" s="32"/>
      <c r="V14" s="32"/>
      <c r="W14" s="32"/>
      <c r="X14" s="32"/>
      <c r="Y14" s="32"/>
      <c r="Z14" s="32"/>
      <c r="AA14" s="32"/>
      <c r="AB14" s="32"/>
      <c r="AC14" s="32"/>
      <c r="AD14" s="32"/>
      <c r="AE14" s="30"/>
      <c r="AF14" s="30"/>
      <c r="AG14" s="30"/>
      <c r="AH14" s="30"/>
      <c r="AI14" s="30"/>
      <c r="AJ14" s="30"/>
    </row>
    <row r="15" spans="1:41" x14ac:dyDescent="0.25">
      <c r="A15" s="82"/>
      <c r="B15" s="47"/>
      <c r="C15" s="83"/>
      <c r="D15" s="83"/>
      <c r="E15" s="83"/>
      <c r="F15" s="83"/>
      <c r="G15" s="32"/>
      <c r="H15" s="30"/>
      <c r="I15" s="32"/>
      <c r="J15" s="32"/>
      <c r="K15" s="32"/>
      <c r="L15" s="32"/>
      <c r="M15" s="32"/>
      <c r="N15" s="32"/>
      <c r="O15" s="32"/>
      <c r="P15" s="32"/>
      <c r="Q15" s="32"/>
      <c r="R15" s="32"/>
      <c r="S15" s="32"/>
      <c r="T15" s="32"/>
      <c r="U15" s="32"/>
      <c r="V15" s="32"/>
      <c r="W15" s="32"/>
      <c r="X15" s="32"/>
      <c r="Y15" s="32"/>
      <c r="Z15" s="32"/>
      <c r="AA15" s="32"/>
      <c r="AB15" s="32"/>
      <c r="AC15" s="32"/>
      <c r="AD15" s="32"/>
      <c r="AE15" s="30"/>
      <c r="AF15" s="30"/>
      <c r="AG15" s="30"/>
      <c r="AH15" s="30"/>
      <c r="AI15" s="30"/>
      <c r="AJ15" s="30"/>
    </row>
    <row r="16" spans="1:41" x14ac:dyDescent="0.25">
      <c r="A16" s="82"/>
      <c r="B16" s="47"/>
      <c r="C16" s="47"/>
      <c r="D16" s="47"/>
      <c r="E16" s="47"/>
      <c r="F16" s="47"/>
      <c r="G16" s="32"/>
      <c r="H16" s="30"/>
      <c r="I16" s="32"/>
      <c r="J16" s="32"/>
      <c r="K16" s="32"/>
      <c r="L16" s="32"/>
      <c r="M16" s="32"/>
      <c r="N16" s="32"/>
      <c r="O16" s="32"/>
      <c r="P16" s="32"/>
      <c r="Q16" s="32"/>
      <c r="R16" s="32"/>
      <c r="S16" s="32"/>
      <c r="T16" s="32"/>
      <c r="U16" s="32"/>
      <c r="V16" s="32"/>
      <c r="W16" s="32"/>
      <c r="X16" s="32"/>
      <c r="Y16" s="32"/>
      <c r="Z16" s="32"/>
      <c r="AA16" s="32"/>
      <c r="AB16" s="32"/>
      <c r="AC16" s="32"/>
      <c r="AD16" s="32"/>
      <c r="AE16" s="30"/>
      <c r="AF16" s="30"/>
      <c r="AG16" s="30"/>
      <c r="AH16" s="30"/>
      <c r="AI16" s="30"/>
      <c r="AJ16" s="30"/>
    </row>
    <row r="17" spans="1:36" x14ac:dyDescent="0.25">
      <c r="A17" s="552"/>
      <c r="B17" s="552"/>
      <c r="C17" s="47"/>
      <c r="D17" s="47"/>
      <c r="E17" s="47"/>
      <c r="F17" s="47"/>
      <c r="G17" s="32"/>
      <c r="H17" s="30"/>
      <c r="I17" s="32"/>
      <c r="J17" s="32"/>
      <c r="K17" s="32"/>
      <c r="L17" s="32"/>
      <c r="M17" s="32"/>
      <c r="N17" s="32"/>
      <c r="O17" s="32"/>
      <c r="P17" s="32"/>
      <c r="Q17" s="32"/>
      <c r="R17" s="32"/>
      <c r="S17" s="32"/>
      <c r="T17" s="32"/>
      <c r="U17" s="32"/>
      <c r="V17" s="32"/>
      <c r="W17" s="32"/>
      <c r="X17" s="32"/>
      <c r="Y17" s="32"/>
      <c r="Z17" s="32"/>
      <c r="AA17" s="32"/>
      <c r="AB17" s="32"/>
      <c r="AC17" s="32"/>
      <c r="AD17" s="32"/>
      <c r="AE17" s="30"/>
      <c r="AF17" s="30"/>
      <c r="AG17" s="30"/>
      <c r="AH17" s="30"/>
      <c r="AI17" s="30"/>
      <c r="AJ17" s="30"/>
    </row>
    <row r="18" spans="1:36" x14ac:dyDescent="0.25">
      <c r="A18" s="552"/>
      <c r="B18" s="552"/>
      <c r="C18" s="47"/>
      <c r="D18" s="47"/>
      <c r="E18" s="47"/>
      <c r="F18" s="47"/>
      <c r="G18" s="32"/>
      <c r="H18" s="30"/>
      <c r="I18" s="32"/>
      <c r="J18" s="32"/>
      <c r="K18" s="32"/>
      <c r="L18" s="32"/>
      <c r="M18" s="32"/>
      <c r="N18" s="32"/>
      <c r="O18" s="32"/>
      <c r="P18" s="32"/>
      <c r="Q18" s="32"/>
      <c r="R18" s="32"/>
      <c r="S18" s="32"/>
      <c r="T18" s="32"/>
      <c r="U18" s="32"/>
      <c r="V18" s="32"/>
      <c r="W18" s="32"/>
      <c r="X18" s="32"/>
      <c r="Y18" s="32"/>
      <c r="Z18" s="32"/>
      <c r="AA18" s="32"/>
      <c r="AB18" s="32"/>
      <c r="AC18" s="32"/>
      <c r="AD18" s="32"/>
      <c r="AE18" s="30"/>
      <c r="AF18" s="30"/>
      <c r="AG18" s="30"/>
      <c r="AH18" s="30"/>
      <c r="AI18" s="30"/>
      <c r="AJ18" s="30"/>
    </row>
    <row r="19" spans="1:36" x14ac:dyDescent="0.25">
      <c r="A19" s="552"/>
      <c r="B19" s="552"/>
      <c r="C19" s="47"/>
      <c r="D19" s="47"/>
      <c r="E19" s="47"/>
      <c r="F19" s="47"/>
      <c r="G19" s="32"/>
      <c r="H19" s="30"/>
      <c r="I19" s="32"/>
      <c r="J19" s="32"/>
      <c r="K19" s="32"/>
      <c r="L19" s="32"/>
      <c r="M19" s="32"/>
      <c r="N19" s="32"/>
      <c r="O19" s="32"/>
      <c r="P19" s="32"/>
      <c r="Q19" s="32"/>
      <c r="R19" s="32"/>
      <c r="S19" s="32"/>
      <c r="T19" s="32"/>
      <c r="U19" s="32"/>
      <c r="V19" s="32"/>
      <c r="W19" s="32"/>
      <c r="X19" s="32"/>
      <c r="Y19" s="32"/>
      <c r="Z19" s="32"/>
      <c r="AA19" s="32"/>
      <c r="AB19" s="32"/>
      <c r="AC19" s="32"/>
      <c r="AD19" s="32"/>
      <c r="AE19" s="30"/>
      <c r="AF19" s="30"/>
      <c r="AG19" s="30"/>
      <c r="AH19" s="30"/>
      <c r="AI19" s="30"/>
      <c r="AJ19" s="30"/>
    </row>
    <row r="20" spans="1:36" x14ac:dyDescent="0.25">
      <c r="A20" s="552"/>
      <c r="B20" s="552"/>
      <c r="C20" s="47"/>
      <c r="D20" s="47"/>
      <c r="E20" s="47"/>
      <c r="F20" s="47"/>
      <c r="G20" s="32"/>
      <c r="H20" s="30"/>
      <c r="I20" s="32"/>
      <c r="J20" s="32"/>
      <c r="K20" s="32"/>
      <c r="L20" s="32"/>
      <c r="M20" s="32"/>
      <c r="N20" s="32"/>
      <c r="O20" s="32"/>
      <c r="P20" s="32"/>
      <c r="Q20" s="32"/>
      <c r="R20" s="32"/>
      <c r="S20" s="32"/>
      <c r="T20" s="32"/>
      <c r="U20" s="32"/>
      <c r="V20" s="32"/>
      <c r="W20" s="32"/>
      <c r="X20" s="32"/>
      <c r="Y20" s="32"/>
      <c r="Z20" s="32"/>
      <c r="AA20" s="32"/>
      <c r="AB20" s="32"/>
      <c r="AC20" s="32"/>
      <c r="AD20" s="32"/>
      <c r="AE20" s="30"/>
      <c r="AF20" s="30"/>
      <c r="AG20" s="30"/>
      <c r="AH20" s="30"/>
      <c r="AI20" s="30"/>
      <c r="AJ20" s="30"/>
    </row>
    <row r="21" spans="1:36" x14ac:dyDescent="0.25">
      <c r="A21" s="552"/>
      <c r="B21" s="552"/>
      <c r="C21" s="47"/>
      <c r="D21" s="47"/>
      <c r="E21" s="47"/>
      <c r="F21" s="47"/>
      <c r="G21" s="32"/>
      <c r="H21" s="30"/>
      <c r="I21" s="32"/>
      <c r="J21" s="32"/>
      <c r="K21" s="32"/>
      <c r="L21" s="32"/>
      <c r="M21" s="32"/>
      <c r="N21" s="32"/>
      <c r="O21" s="32"/>
      <c r="P21" s="32"/>
      <c r="Q21" s="32"/>
      <c r="R21" s="32"/>
      <c r="S21" s="32"/>
      <c r="T21" s="32"/>
      <c r="U21" s="32"/>
      <c r="V21" s="32"/>
      <c r="W21" s="32"/>
      <c r="X21" s="32"/>
      <c r="Y21" s="32"/>
      <c r="Z21" s="32"/>
      <c r="AA21" s="32"/>
      <c r="AB21" s="32"/>
      <c r="AC21" s="32"/>
      <c r="AD21" s="32"/>
      <c r="AE21" s="30"/>
      <c r="AF21" s="30"/>
      <c r="AG21" s="30"/>
      <c r="AH21" s="30"/>
      <c r="AI21" s="30"/>
      <c r="AJ21" s="30"/>
    </row>
    <row r="22" spans="1:36" x14ac:dyDescent="0.25">
      <c r="A22" s="82"/>
      <c r="B22" s="47"/>
      <c r="C22" s="83"/>
      <c r="D22" s="83"/>
      <c r="E22" s="83"/>
      <c r="F22" s="83"/>
      <c r="G22" s="32"/>
      <c r="H22" s="30"/>
      <c r="I22" s="32"/>
      <c r="J22" s="32"/>
      <c r="K22" s="32"/>
      <c r="L22" s="32"/>
      <c r="M22" s="32"/>
      <c r="N22" s="32"/>
      <c r="O22" s="32"/>
      <c r="P22" s="32"/>
      <c r="Q22" s="32"/>
      <c r="R22" s="32"/>
      <c r="S22" s="32"/>
      <c r="T22" s="32"/>
      <c r="U22" s="32"/>
      <c r="V22" s="32"/>
      <c r="W22" s="32"/>
      <c r="X22" s="32"/>
      <c r="Y22" s="32"/>
      <c r="Z22" s="32"/>
      <c r="AA22" s="32"/>
      <c r="AB22" s="32"/>
      <c r="AC22" s="32"/>
      <c r="AD22" s="32"/>
      <c r="AE22" s="30"/>
      <c r="AF22" s="30"/>
      <c r="AG22" s="30"/>
      <c r="AH22" s="30"/>
      <c r="AI22" s="30"/>
      <c r="AJ22" s="30"/>
    </row>
    <row r="23" spans="1:36" x14ac:dyDescent="0.25">
      <c r="A23" s="87"/>
      <c r="B23" s="88"/>
      <c r="C23" s="87"/>
      <c r="D23" s="87"/>
      <c r="E23" s="87"/>
      <c r="F23" s="87"/>
      <c r="G23" s="32"/>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row>
  </sheetData>
  <mergeCells count="12">
    <mergeCell ref="AI3:AK3"/>
    <mergeCell ref="AL3:AN3"/>
    <mergeCell ref="AC3:AG3"/>
    <mergeCell ref="A17:B17"/>
    <mergeCell ref="A18:B18"/>
    <mergeCell ref="A19:B19"/>
    <mergeCell ref="A20:B20"/>
    <mergeCell ref="A21:B21"/>
    <mergeCell ref="M3:Q3"/>
    <mergeCell ref="A12:B12"/>
    <mergeCell ref="A13:B13"/>
    <mergeCell ref="A14:B14"/>
  </mergeCells>
  <pageMargins left="0.25" right="0.25"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
  <sheetViews>
    <sheetView zoomScale="70" zoomScaleNormal="70" workbookViewId="0">
      <pane xSplit="2" ySplit="4" topLeftCell="M8" activePane="bottomRight" state="frozen"/>
      <selection activeCell="AA5" sqref="AA5"/>
      <selection pane="topRight" activeCell="AA5" sqref="AA5"/>
      <selection pane="bottomLeft" activeCell="AA5" sqref="AA5"/>
      <selection pane="bottomRight" activeCell="A9" sqref="A9:XFD9"/>
    </sheetView>
  </sheetViews>
  <sheetFormatPr defaultColWidth="9.140625" defaultRowHeight="15" x14ac:dyDescent="0.25"/>
  <cols>
    <col min="1" max="1" width="35.7109375" style="7" bestFit="1" customWidth="1"/>
    <col min="2" max="2" width="13.42578125" style="1" bestFit="1" customWidth="1"/>
    <col min="3" max="4" width="13.42578125" style="7" bestFit="1" customWidth="1"/>
    <col min="5" max="5" width="12.85546875" style="7" bestFit="1" customWidth="1"/>
    <col min="6" max="6" width="18.85546875" style="7" bestFit="1" customWidth="1"/>
    <col min="7" max="7" width="14.42578125" style="1" bestFit="1" customWidth="1"/>
    <col min="8" max="8" width="23.140625" style="1" customWidth="1"/>
    <col min="9" max="9" width="19.28515625" style="7" customWidth="1"/>
    <col min="10" max="10" width="16.140625" style="7" bestFit="1" customWidth="1"/>
    <col min="11" max="11" width="11.42578125" style="7" customWidth="1"/>
    <col min="12" max="12" width="42.7109375" style="7" customWidth="1"/>
    <col min="13" max="13" width="13.28515625" style="7" customWidth="1"/>
    <col min="14" max="14" width="14.140625" style="7" customWidth="1"/>
    <col min="15" max="15" width="13.42578125" style="7" customWidth="1"/>
    <col min="16" max="16" width="11.85546875" style="7" customWidth="1"/>
    <col min="17" max="17" width="9.140625" style="7"/>
    <col min="18" max="18" width="12.42578125" style="7" customWidth="1"/>
    <col min="19" max="19" width="17" style="2" bestFit="1" customWidth="1"/>
    <col min="20" max="20" width="10.42578125" style="7" customWidth="1"/>
    <col min="21" max="21" width="24.140625" style="7" customWidth="1"/>
    <col min="22" max="22" width="15.85546875" style="2" bestFit="1" customWidth="1"/>
    <col min="23" max="23" width="10" style="7" bestFit="1" customWidth="1"/>
    <col min="24" max="24" width="10.5703125" style="2" customWidth="1"/>
    <col min="25" max="25" width="11.85546875" style="7" customWidth="1"/>
    <col min="26" max="26" width="15.7109375" style="7" customWidth="1"/>
    <col min="27" max="27" width="10" style="7" customWidth="1"/>
    <col min="28" max="28" width="14.85546875" style="7" customWidth="1"/>
    <col min="29" max="29" width="9.7109375" style="7" bestFit="1" customWidth="1"/>
    <col min="30" max="30" width="9.7109375" style="7" customWidth="1"/>
    <col min="31" max="33" width="9.140625" style="7"/>
    <col min="34" max="34" width="11" style="7" customWidth="1"/>
    <col min="35" max="35" width="12.7109375" style="7" bestFit="1" customWidth="1"/>
    <col min="36" max="37" width="9.140625" style="7"/>
    <col min="38" max="40" width="10" style="7" bestFit="1" customWidth="1"/>
    <col min="41" max="41" width="11.5703125" style="7" bestFit="1" customWidth="1"/>
    <col min="42" max="16384" width="9.140625" style="7"/>
  </cols>
  <sheetData>
    <row r="1" spans="1:41" ht="15" customHeight="1" x14ac:dyDescent="0.25">
      <c r="A1" s="45" t="s">
        <v>66</v>
      </c>
      <c r="B1" s="32"/>
      <c r="C1" s="30"/>
      <c r="D1" s="30"/>
      <c r="E1" s="30"/>
      <c r="F1" s="30"/>
      <c r="G1" s="32"/>
      <c r="H1" s="32"/>
      <c r="I1" s="30"/>
      <c r="J1" s="30"/>
      <c r="K1" s="30"/>
      <c r="L1" s="30"/>
      <c r="M1" s="30"/>
      <c r="N1" s="30"/>
      <c r="O1" s="30"/>
      <c r="P1" s="30"/>
      <c r="Q1" s="30"/>
      <c r="R1" s="30"/>
      <c r="S1" s="31"/>
      <c r="T1" s="30"/>
      <c r="U1" s="30"/>
      <c r="V1" s="31"/>
      <c r="W1" s="30"/>
      <c r="X1" s="31"/>
      <c r="Y1" s="30"/>
      <c r="Z1" s="30"/>
      <c r="AA1" s="30"/>
      <c r="AB1" s="30"/>
      <c r="AC1" s="30"/>
      <c r="AD1" s="30"/>
      <c r="AE1" s="30"/>
      <c r="AF1" s="30"/>
      <c r="AG1" s="30"/>
      <c r="AH1" s="30"/>
      <c r="AI1" s="30"/>
    </row>
    <row r="2" spans="1:41" ht="15.75" thickBot="1" x14ac:dyDescent="0.3">
      <c r="A2" s="30"/>
      <c r="B2" s="32"/>
      <c r="C2" s="30"/>
      <c r="D2" s="30"/>
      <c r="E2" s="30"/>
      <c r="F2" s="30"/>
      <c r="G2" s="32"/>
      <c r="H2" s="32"/>
      <c r="I2" s="30"/>
      <c r="J2" s="30"/>
      <c r="K2" s="30"/>
      <c r="L2" s="30"/>
      <c r="M2" s="30"/>
      <c r="N2" s="30"/>
      <c r="O2" s="30"/>
      <c r="P2" s="30"/>
      <c r="Q2" s="30"/>
      <c r="R2" s="30"/>
      <c r="S2" s="31"/>
      <c r="T2" s="30"/>
      <c r="U2" s="30"/>
      <c r="V2" s="31"/>
      <c r="W2" s="30"/>
      <c r="X2" s="31"/>
      <c r="Y2" s="30"/>
      <c r="Z2" s="30"/>
      <c r="AA2" s="30"/>
      <c r="AB2" s="30"/>
      <c r="AC2" s="30"/>
      <c r="AD2" s="30"/>
      <c r="AE2" s="30"/>
      <c r="AF2" s="30"/>
      <c r="AG2" s="30"/>
      <c r="AH2" s="30"/>
      <c r="AI2" s="30"/>
    </row>
    <row r="3" spans="1:41" s="23" customFormat="1" ht="64.5" thickBot="1" x14ac:dyDescent="0.3">
      <c r="A3" s="118" t="s">
        <v>0</v>
      </c>
      <c r="B3" s="118" t="s">
        <v>1</v>
      </c>
      <c r="C3" s="118" t="s">
        <v>332</v>
      </c>
      <c r="D3" s="118" t="s">
        <v>330</v>
      </c>
      <c r="E3" s="118" t="s">
        <v>281</v>
      </c>
      <c r="F3" s="118" t="s">
        <v>227</v>
      </c>
      <c r="G3" s="118" t="s">
        <v>117</v>
      </c>
      <c r="H3" s="118" t="s">
        <v>2</v>
      </c>
      <c r="I3" s="118" t="s">
        <v>105</v>
      </c>
      <c r="J3" s="118" t="s">
        <v>123</v>
      </c>
      <c r="K3" s="120" t="s">
        <v>136</v>
      </c>
      <c r="L3" s="118" t="s">
        <v>124</v>
      </c>
      <c r="M3" s="545" t="s">
        <v>280</v>
      </c>
      <c r="N3" s="545"/>
      <c r="O3" s="545"/>
      <c r="P3" s="545"/>
      <c r="Q3" s="545"/>
      <c r="R3" s="50"/>
      <c r="S3" s="118" t="s">
        <v>130</v>
      </c>
      <c r="T3" s="120" t="s">
        <v>309</v>
      </c>
      <c r="U3" s="120" t="s">
        <v>229</v>
      </c>
      <c r="V3" s="120" t="s">
        <v>140</v>
      </c>
      <c r="W3" s="120" t="s">
        <v>132</v>
      </c>
      <c r="X3" s="120" t="s">
        <v>167</v>
      </c>
      <c r="Y3" s="120" t="s">
        <v>139</v>
      </c>
      <c r="Z3" s="118" t="s">
        <v>141</v>
      </c>
      <c r="AA3" s="118" t="s">
        <v>142</v>
      </c>
      <c r="AB3" s="118" t="s">
        <v>143</v>
      </c>
      <c r="AC3" s="546" t="s">
        <v>144</v>
      </c>
      <c r="AD3" s="547"/>
      <c r="AE3" s="547"/>
      <c r="AF3" s="547"/>
      <c r="AG3" s="548"/>
      <c r="AH3" s="118" t="s">
        <v>284</v>
      </c>
      <c r="AI3" s="546" t="s">
        <v>298</v>
      </c>
      <c r="AJ3" s="547"/>
      <c r="AK3" s="548"/>
      <c r="AL3" s="546" t="s">
        <v>299</v>
      </c>
      <c r="AM3" s="547"/>
      <c r="AN3" s="548"/>
      <c r="AO3" s="118" t="s">
        <v>289</v>
      </c>
    </row>
    <row r="4" spans="1:41" s="1" customFormat="1" ht="51.75" thickBot="1" x14ac:dyDescent="0.3">
      <c r="A4" s="242"/>
      <c r="B4" s="243"/>
      <c r="C4" s="243"/>
      <c r="D4" s="243"/>
      <c r="E4" s="269"/>
      <c r="F4" s="243"/>
      <c r="G4" s="243"/>
      <c r="H4" s="243"/>
      <c r="I4" s="243"/>
      <c r="J4" s="245"/>
      <c r="K4" s="51"/>
      <c r="L4" s="42"/>
      <c r="M4" s="42" t="s">
        <v>129</v>
      </c>
      <c r="N4" s="43" t="s">
        <v>125</v>
      </c>
      <c r="O4" s="43" t="s">
        <v>126</v>
      </c>
      <c r="P4" s="43" t="s">
        <v>127</v>
      </c>
      <c r="Q4" s="43" t="s">
        <v>137</v>
      </c>
      <c r="R4" s="43" t="s">
        <v>138</v>
      </c>
      <c r="S4" s="51"/>
      <c r="T4" s="51"/>
      <c r="U4" s="51"/>
      <c r="V4" s="51"/>
      <c r="W4" s="52"/>
      <c r="X4" s="51"/>
      <c r="Y4" s="51" t="s">
        <v>134</v>
      </c>
      <c r="Z4" s="53"/>
      <c r="AA4" s="53"/>
      <c r="AB4" s="53"/>
      <c r="AC4" s="320" t="s">
        <v>347</v>
      </c>
      <c r="AD4" s="51" t="s">
        <v>170</v>
      </c>
      <c r="AE4" s="51" t="s">
        <v>171</v>
      </c>
      <c r="AF4" s="54" t="s">
        <v>168</v>
      </c>
      <c r="AG4" s="124" t="s">
        <v>169</v>
      </c>
      <c r="AH4" s="51"/>
      <c r="AI4" s="118" t="s">
        <v>290</v>
      </c>
      <c r="AJ4" s="118" t="s">
        <v>291</v>
      </c>
      <c r="AK4" s="118" t="s">
        <v>292</v>
      </c>
      <c r="AL4" s="118" t="s">
        <v>304</v>
      </c>
      <c r="AM4" s="118" t="s">
        <v>305</v>
      </c>
      <c r="AN4" s="118" t="s">
        <v>303</v>
      </c>
      <c r="AO4" s="131"/>
    </row>
    <row r="5" spans="1:41" s="1" customFormat="1" ht="57" customHeight="1" thickBot="1" x14ac:dyDescent="0.3">
      <c r="A5" s="175" t="s">
        <v>65</v>
      </c>
      <c r="B5" s="176" t="s">
        <v>64</v>
      </c>
      <c r="C5" s="177">
        <v>2980</v>
      </c>
      <c r="D5" s="191">
        <v>3029</v>
      </c>
      <c r="E5" s="335">
        <f>(D5-C5)*100/D5</f>
        <v>1.6176956091119181</v>
      </c>
      <c r="F5" s="203" t="s">
        <v>226</v>
      </c>
      <c r="G5" s="203" t="s">
        <v>16</v>
      </c>
      <c r="H5" s="204" t="s">
        <v>6</v>
      </c>
      <c r="I5" s="79"/>
      <c r="J5" s="108" t="s">
        <v>201</v>
      </c>
      <c r="K5" s="78"/>
      <c r="L5" s="40" t="s">
        <v>186</v>
      </c>
      <c r="M5" s="59" t="s">
        <v>10</v>
      </c>
      <c r="N5" s="59" t="s">
        <v>10</v>
      </c>
      <c r="O5" s="59" t="s">
        <v>10</v>
      </c>
      <c r="P5" s="59" t="s">
        <v>10</v>
      </c>
      <c r="Q5" s="59" t="s">
        <v>10</v>
      </c>
      <c r="R5" s="60" t="s">
        <v>10</v>
      </c>
      <c r="S5" s="57" t="s">
        <v>270</v>
      </c>
      <c r="T5" s="57"/>
      <c r="U5" s="57"/>
      <c r="V5" s="57"/>
      <c r="W5" s="56"/>
      <c r="X5" s="57"/>
      <c r="Y5" s="78"/>
      <c r="Z5" s="56"/>
      <c r="AA5" s="56"/>
      <c r="AB5" s="174"/>
      <c r="AC5" s="238" t="s">
        <v>379</v>
      </c>
      <c r="AD5" s="143">
        <f>IFERROR(VLOOKUP($B5,[2]Sheet1!$A$3:$T$71,9,FALSE),"")</f>
        <v>0.31</v>
      </c>
      <c r="AE5" s="143" t="str">
        <f>IFERROR(VLOOKUP($B5,[2]Sheet1!$A$3:$T$71,20,FALSE),"")</f>
        <v/>
      </c>
      <c r="AF5" s="161">
        <v>0.27800000000000002</v>
      </c>
      <c r="AG5" s="162"/>
      <c r="AH5" s="207" t="s">
        <v>10</v>
      </c>
      <c r="AI5" s="55">
        <v>96.2</v>
      </c>
      <c r="AJ5" s="233">
        <v>94.6</v>
      </c>
      <c r="AK5" s="233">
        <v>96.46</v>
      </c>
      <c r="AL5" s="233">
        <v>14.98</v>
      </c>
      <c r="AM5" s="233">
        <v>27.76</v>
      </c>
      <c r="AN5" s="233">
        <v>3.24</v>
      </c>
      <c r="AO5" s="233"/>
    </row>
    <row r="6" spans="1:41" s="1" customFormat="1" ht="115.5" thickBot="1" x14ac:dyDescent="0.3">
      <c r="A6" s="165" t="s">
        <v>68</v>
      </c>
      <c r="B6" s="179" t="s">
        <v>67</v>
      </c>
      <c r="C6" s="178">
        <v>2625</v>
      </c>
      <c r="D6" s="191">
        <v>2647</v>
      </c>
      <c r="E6" s="331">
        <f t="shared" ref="E6:E12" si="0">(D6-C6)*100/D6</f>
        <v>0.83112958065734799</v>
      </c>
      <c r="F6" s="203" t="s">
        <v>226</v>
      </c>
      <c r="G6" s="203" t="s">
        <v>16</v>
      </c>
      <c r="H6" s="205" t="s">
        <v>24</v>
      </c>
      <c r="I6" s="129"/>
      <c r="J6" s="105" t="s">
        <v>202</v>
      </c>
      <c r="K6" s="58"/>
      <c r="L6" s="28" t="s">
        <v>256</v>
      </c>
      <c r="M6" s="62" t="s">
        <v>10</v>
      </c>
      <c r="N6" s="62" t="s">
        <v>10</v>
      </c>
      <c r="O6" s="62" t="s">
        <v>10</v>
      </c>
      <c r="P6" s="62" t="s">
        <v>10</v>
      </c>
      <c r="Q6" s="62" t="s">
        <v>10</v>
      </c>
      <c r="R6" s="64" t="s">
        <v>10</v>
      </c>
      <c r="S6" s="57" t="s">
        <v>270</v>
      </c>
      <c r="T6" s="44"/>
      <c r="U6" s="44"/>
      <c r="V6" s="44"/>
      <c r="W6" s="55"/>
      <c r="X6" s="44"/>
      <c r="Y6" s="58"/>
      <c r="Z6" s="55"/>
      <c r="AA6" s="55"/>
      <c r="AB6" s="126"/>
      <c r="AC6" s="239" t="s">
        <v>380</v>
      </c>
      <c r="AD6" s="143">
        <f>IFERROR(VLOOKUP($B6,[2]Sheet1!$A$3:$T$71,9,FALSE),"")</f>
        <v>0.47</v>
      </c>
      <c r="AE6" s="143" t="str">
        <f>IFERROR(VLOOKUP($B6,[2]Sheet1!$A$3:$T$71,20,FALSE),"")</f>
        <v/>
      </c>
      <c r="AF6" s="163">
        <v>0.38300000000000001</v>
      </c>
      <c r="AG6" s="144"/>
      <c r="AH6" s="207" t="s">
        <v>10</v>
      </c>
      <c r="AI6" s="55">
        <v>98.78</v>
      </c>
      <c r="AJ6" s="233">
        <v>98.43</v>
      </c>
      <c r="AK6" s="233">
        <v>100</v>
      </c>
      <c r="AL6" s="233">
        <v>10.130000000000001</v>
      </c>
      <c r="AM6" s="233">
        <v>17.48</v>
      </c>
      <c r="AN6" s="233">
        <v>0.88</v>
      </c>
      <c r="AO6" s="233"/>
    </row>
    <row r="7" spans="1:41" s="1" customFormat="1" ht="109.5" customHeight="1" x14ac:dyDescent="0.25">
      <c r="A7" s="165" t="s">
        <v>69</v>
      </c>
      <c r="B7" s="179" t="s">
        <v>70</v>
      </c>
      <c r="C7" s="178">
        <v>7271</v>
      </c>
      <c r="D7" s="191">
        <v>7265</v>
      </c>
      <c r="E7" s="331">
        <f t="shared" si="0"/>
        <v>-8.2587749483826564E-2</v>
      </c>
      <c r="F7" s="203" t="s">
        <v>226</v>
      </c>
      <c r="G7" s="203" t="s">
        <v>16</v>
      </c>
      <c r="H7" s="205" t="s">
        <v>24</v>
      </c>
      <c r="I7" s="129"/>
      <c r="J7" s="105" t="s">
        <v>203</v>
      </c>
      <c r="K7" s="66"/>
      <c r="L7" s="28" t="s">
        <v>223</v>
      </c>
      <c r="M7" s="62" t="s">
        <v>10</v>
      </c>
      <c r="N7" s="62" t="s">
        <v>10</v>
      </c>
      <c r="O7" s="62" t="s">
        <v>10</v>
      </c>
      <c r="P7" s="62" t="s">
        <v>10</v>
      </c>
      <c r="Q7" s="62" t="s">
        <v>10</v>
      </c>
      <c r="R7" s="64" t="s">
        <v>10</v>
      </c>
      <c r="S7" s="57" t="s">
        <v>270</v>
      </c>
      <c r="T7" s="44"/>
      <c r="U7" s="44"/>
      <c r="V7" s="44"/>
      <c r="W7" s="55"/>
      <c r="X7" s="44"/>
      <c r="Y7" s="58"/>
      <c r="Z7" s="55"/>
      <c r="AA7" s="55"/>
      <c r="AB7" s="126"/>
      <c r="AC7" s="239" t="s">
        <v>381</v>
      </c>
      <c r="AD7" s="143">
        <f>IFERROR(VLOOKUP($B7,[2]Sheet1!$A$3:$T$71,9,FALSE),"")</f>
        <v>0.54</v>
      </c>
      <c r="AE7" s="143" t="str">
        <f>IFERROR(VLOOKUP($B7,[2]Sheet1!$A$3:$T$71,20,FALSE),"")</f>
        <v/>
      </c>
      <c r="AF7" s="163">
        <v>0.442</v>
      </c>
      <c r="AG7" s="144"/>
      <c r="AH7" s="207" t="s">
        <v>10</v>
      </c>
      <c r="AI7" s="55">
        <v>98.52</v>
      </c>
      <c r="AJ7" s="233">
        <v>98.13</v>
      </c>
      <c r="AK7" s="233">
        <v>99.87</v>
      </c>
      <c r="AL7" s="233">
        <v>10.4</v>
      </c>
      <c r="AM7" s="233">
        <v>18.28</v>
      </c>
      <c r="AN7" s="233">
        <v>1.44</v>
      </c>
      <c r="AO7" s="233"/>
    </row>
    <row r="8" spans="1:41" s="1" customFormat="1" ht="186" customHeight="1" x14ac:dyDescent="0.25">
      <c r="A8" s="165" t="s">
        <v>75</v>
      </c>
      <c r="B8" s="179" t="s">
        <v>76</v>
      </c>
      <c r="C8" s="178">
        <v>5940</v>
      </c>
      <c r="D8" s="191">
        <v>6032</v>
      </c>
      <c r="E8" s="331">
        <f t="shared" si="0"/>
        <v>1.5251989389920424</v>
      </c>
      <c r="F8" s="203" t="s">
        <v>226</v>
      </c>
      <c r="G8" s="203" t="s">
        <v>5</v>
      </c>
      <c r="H8" s="206" t="s">
        <v>19</v>
      </c>
      <c r="I8" s="129"/>
      <c r="J8" s="109" t="s">
        <v>204</v>
      </c>
      <c r="K8" s="44" t="s">
        <v>342</v>
      </c>
      <c r="L8" s="28" t="s">
        <v>257</v>
      </c>
      <c r="M8" s="62" t="s">
        <v>10</v>
      </c>
      <c r="N8" s="63" t="s">
        <v>3</v>
      </c>
      <c r="O8" s="62" t="s">
        <v>10</v>
      </c>
      <c r="P8" s="62" t="s">
        <v>10</v>
      </c>
      <c r="Q8" s="62" t="s">
        <v>10</v>
      </c>
      <c r="R8" s="64" t="s">
        <v>10</v>
      </c>
      <c r="S8" s="44" t="s">
        <v>344</v>
      </c>
      <c r="T8" s="44"/>
      <c r="U8" s="44"/>
      <c r="V8" s="44"/>
      <c r="W8" s="55"/>
      <c r="X8" s="44"/>
      <c r="Y8" s="58"/>
      <c r="Z8" s="55"/>
      <c r="AA8" s="55"/>
      <c r="AB8" s="126"/>
      <c r="AC8" s="239" t="s">
        <v>382</v>
      </c>
      <c r="AD8" s="143">
        <f>IFERROR(VLOOKUP($B8,[2]Sheet1!$A$3:$T$71,9,FALSE),"")</f>
        <v>0.64</v>
      </c>
      <c r="AE8" s="143">
        <f>IFERROR(VLOOKUP($B8,[2]Sheet1!$A$3:$T$71,20,FALSE),"")</f>
        <v>0.66</v>
      </c>
      <c r="AF8" s="163">
        <v>0.503</v>
      </c>
      <c r="AG8" s="144"/>
      <c r="AH8" s="207" t="s">
        <v>10</v>
      </c>
      <c r="AI8" s="55">
        <v>84.84</v>
      </c>
      <c r="AJ8" s="233">
        <v>86.25</v>
      </c>
      <c r="AK8" s="233">
        <v>75.510000000000005</v>
      </c>
      <c r="AL8" s="233">
        <v>5.0999999999999996</v>
      </c>
      <c r="AM8" s="233">
        <v>8.8800000000000008</v>
      </c>
      <c r="AN8" s="233">
        <v>1.75</v>
      </c>
      <c r="AO8" s="233"/>
    </row>
    <row r="9" spans="1:41" s="1" customFormat="1" ht="121.9" customHeight="1" x14ac:dyDescent="0.25">
      <c r="A9" s="165" t="s">
        <v>80</v>
      </c>
      <c r="B9" s="179" t="s">
        <v>79</v>
      </c>
      <c r="C9" s="178">
        <v>1495</v>
      </c>
      <c r="D9" s="191">
        <v>1539</v>
      </c>
      <c r="E9" s="331">
        <f t="shared" si="0"/>
        <v>2.8589993502274202</v>
      </c>
      <c r="F9" s="203" t="s">
        <v>226</v>
      </c>
      <c r="G9" s="203" t="s">
        <v>16</v>
      </c>
      <c r="H9" s="207" t="s">
        <v>6</v>
      </c>
      <c r="I9" s="129"/>
      <c r="J9" s="105" t="s">
        <v>205</v>
      </c>
      <c r="K9" s="55"/>
      <c r="L9" s="28" t="s">
        <v>258</v>
      </c>
      <c r="M9" s="64" t="s">
        <v>10</v>
      </c>
      <c r="N9" s="62" t="s">
        <v>10</v>
      </c>
      <c r="O9" s="62" t="s">
        <v>10</v>
      </c>
      <c r="P9" s="62" t="s">
        <v>10</v>
      </c>
      <c r="Q9" s="62" t="s">
        <v>10</v>
      </c>
      <c r="R9" s="64" t="s">
        <v>10</v>
      </c>
      <c r="S9" s="44" t="s">
        <v>3</v>
      </c>
      <c r="T9" s="44"/>
      <c r="U9" s="44"/>
      <c r="V9" s="44" t="s">
        <v>273</v>
      </c>
      <c r="W9" s="55"/>
      <c r="X9" s="44" t="s">
        <v>274</v>
      </c>
      <c r="Y9" s="58"/>
      <c r="Z9" s="55"/>
      <c r="AA9" s="55"/>
      <c r="AB9" s="126"/>
      <c r="AC9" s="239" t="s">
        <v>383</v>
      </c>
      <c r="AD9" s="143">
        <f>IFERROR(VLOOKUP($B9,[2]Sheet1!$A$3:$T$71,9,FALSE),"")</f>
        <v>0.56999999999999995</v>
      </c>
      <c r="AE9" s="143" t="str">
        <f>IFERROR(VLOOKUP($B9,[2]Sheet1!$A$3:$T$71,20,FALSE),"")</f>
        <v/>
      </c>
      <c r="AF9" s="163">
        <v>0.38200000000000001</v>
      </c>
      <c r="AG9" s="144"/>
      <c r="AH9" s="207" t="s">
        <v>10</v>
      </c>
      <c r="AI9" s="55"/>
      <c r="AJ9" s="233"/>
      <c r="AK9" s="233"/>
      <c r="AL9" s="233">
        <v>10.77</v>
      </c>
      <c r="AM9" s="233">
        <v>19.96</v>
      </c>
      <c r="AN9" s="233">
        <v>0.85</v>
      </c>
      <c r="AO9" s="233"/>
    </row>
    <row r="10" spans="1:41" s="1" customFormat="1" ht="337.9" customHeight="1" x14ac:dyDescent="0.25">
      <c r="A10" s="165" t="s">
        <v>81</v>
      </c>
      <c r="B10" s="179" t="s">
        <v>82</v>
      </c>
      <c r="C10" s="178">
        <v>9314</v>
      </c>
      <c r="D10" s="191">
        <v>9303</v>
      </c>
      <c r="E10" s="331">
        <f t="shared" si="0"/>
        <v>-0.1182414274965065</v>
      </c>
      <c r="F10" s="338" t="s">
        <v>333</v>
      </c>
      <c r="G10" s="203" t="s">
        <v>18</v>
      </c>
      <c r="H10" s="206" t="s">
        <v>19</v>
      </c>
      <c r="I10" s="129" t="s">
        <v>103</v>
      </c>
      <c r="J10" s="105" t="s">
        <v>236</v>
      </c>
      <c r="K10" s="55"/>
      <c r="L10" s="28" t="s">
        <v>264</v>
      </c>
      <c r="M10" s="64" t="s">
        <v>10</v>
      </c>
      <c r="N10" s="62" t="s">
        <v>10</v>
      </c>
      <c r="O10" s="62" t="s">
        <v>10</v>
      </c>
      <c r="P10" s="62" t="s">
        <v>10</v>
      </c>
      <c r="Q10" s="62" t="s">
        <v>10</v>
      </c>
      <c r="R10" s="64" t="s">
        <v>10</v>
      </c>
      <c r="S10" s="44" t="s">
        <v>344</v>
      </c>
      <c r="T10" s="44"/>
      <c r="U10" s="44"/>
      <c r="V10" s="44"/>
      <c r="W10" s="55"/>
      <c r="X10" s="44"/>
      <c r="Y10" s="58"/>
      <c r="Z10" s="55"/>
      <c r="AA10" s="55"/>
      <c r="AB10" s="126"/>
      <c r="AC10" s="239" t="s">
        <v>384</v>
      </c>
      <c r="AD10" s="143">
        <f>IFERROR(VLOOKUP($B10,[2]Sheet1!$A$3:$T$71,9,FALSE),"")</f>
        <v>0.62</v>
      </c>
      <c r="AE10" s="143" t="str">
        <f>IFERROR(VLOOKUP($B10,[2]Sheet1!$A$3:$T$71,20,FALSE),"")</f>
        <v/>
      </c>
      <c r="AF10" s="163">
        <v>0.49099999999999999</v>
      </c>
      <c r="AG10" s="144"/>
      <c r="AH10" s="206" t="s">
        <v>285</v>
      </c>
      <c r="AI10" s="55">
        <v>96.89</v>
      </c>
      <c r="AJ10" s="233">
        <v>97.34</v>
      </c>
      <c r="AK10" s="233">
        <v>95.86</v>
      </c>
      <c r="AL10" s="233">
        <v>5.39</v>
      </c>
      <c r="AM10" s="233">
        <v>10.119999999999999</v>
      </c>
      <c r="AN10" s="233">
        <v>0.39</v>
      </c>
      <c r="AO10" s="233"/>
    </row>
    <row r="11" spans="1:41" s="1" customFormat="1" ht="39" x14ac:dyDescent="0.25">
      <c r="A11" s="165" t="s">
        <v>84</v>
      </c>
      <c r="B11" s="179" t="s">
        <v>83</v>
      </c>
      <c r="C11" s="178">
        <v>7007</v>
      </c>
      <c r="D11" s="191">
        <v>7016</v>
      </c>
      <c r="E11" s="331">
        <f t="shared" si="0"/>
        <v>0.12827822120866592</v>
      </c>
      <c r="F11" s="203" t="s">
        <v>226</v>
      </c>
      <c r="G11" s="203" t="s">
        <v>18</v>
      </c>
      <c r="H11" s="207" t="s">
        <v>6</v>
      </c>
      <c r="I11" s="129" t="s">
        <v>107</v>
      </c>
      <c r="J11" s="105" t="s">
        <v>206</v>
      </c>
      <c r="K11" s="55"/>
      <c r="L11" s="28" t="s">
        <v>259</v>
      </c>
      <c r="M11" s="64" t="s">
        <v>10</v>
      </c>
      <c r="N11" s="62" t="s">
        <v>10</v>
      </c>
      <c r="O11" s="62" t="s">
        <v>10</v>
      </c>
      <c r="P11" s="62" t="s">
        <v>10</v>
      </c>
      <c r="Q11" s="62" t="s">
        <v>10</v>
      </c>
      <c r="R11" s="64" t="s">
        <v>10</v>
      </c>
      <c r="S11" s="44" t="s">
        <v>344</v>
      </c>
      <c r="T11" s="44" t="s">
        <v>133</v>
      </c>
      <c r="U11" s="44"/>
      <c r="V11" s="44"/>
      <c r="W11" s="55"/>
      <c r="X11" s="44"/>
      <c r="Y11" s="58"/>
      <c r="Z11" s="55"/>
      <c r="AA11" s="55"/>
      <c r="AB11" s="126"/>
      <c r="AC11" s="239" t="s">
        <v>385</v>
      </c>
      <c r="AD11" s="143">
        <f>IFERROR(VLOOKUP($B11,[2]Sheet1!$A$3:$T$71,9,FALSE),"")</f>
        <v>0.65</v>
      </c>
      <c r="AE11" s="143" t="str">
        <f>IFERROR(VLOOKUP($B11,[2]Sheet1!$A$3:$T$71,20,FALSE),"")</f>
        <v/>
      </c>
      <c r="AF11" s="163">
        <v>0.42899999999999999</v>
      </c>
      <c r="AG11" s="144"/>
      <c r="AH11" s="207" t="s">
        <v>10</v>
      </c>
      <c r="AI11" s="55">
        <v>94.57</v>
      </c>
      <c r="AJ11" s="233">
        <v>94.52</v>
      </c>
      <c r="AK11" s="233">
        <v>93.58</v>
      </c>
      <c r="AL11" s="233">
        <v>4.12</v>
      </c>
      <c r="AM11" s="233">
        <v>7.69</v>
      </c>
      <c r="AN11" s="233">
        <v>0.59</v>
      </c>
      <c r="AO11" s="233"/>
    </row>
    <row r="12" spans="1:41" s="1" customFormat="1" ht="269.25" thickBot="1" x14ac:dyDescent="0.3">
      <c r="A12" s="208" t="s">
        <v>86</v>
      </c>
      <c r="B12" s="209" t="s">
        <v>85</v>
      </c>
      <c r="C12" s="184">
        <v>3124</v>
      </c>
      <c r="D12" s="337">
        <v>3149</v>
      </c>
      <c r="E12" s="332">
        <f t="shared" si="0"/>
        <v>0.79390282629406161</v>
      </c>
      <c r="F12" s="210" t="s">
        <v>226</v>
      </c>
      <c r="G12" s="210" t="s">
        <v>5</v>
      </c>
      <c r="H12" s="211" t="s">
        <v>6</v>
      </c>
      <c r="I12" s="130"/>
      <c r="J12" s="111" t="s">
        <v>207</v>
      </c>
      <c r="K12" s="69"/>
      <c r="L12" s="41" t="s">
        <v>259</v>
      </c>
      <c r="M12" s="72" t="s">
        <v>10</v>
      </c>
      <c r="N12" s="72" t="s">
        <v>10</v>
      </c>
      <c r="O12" s="72" t="s">
        <v>10</v>
      </c>
      <c r="P12" s="72" t="s">
        <v>10</v>
      </c>
      <c r="Q12" s="72" t="s">
        <v>10</v>
      </c>
      <c r="R12" s="73" t="s">
        <v>10</v>
      </c>
      <c r="S12" s="71" t="s">
        <v>344</v>
      </c>
      <c r="T12" s="71" t="s">
        <v>133</v>
      </c>
      <c r="U12" s="71" t="s">
        <v>327</v>
      </c>
      <c r="V12" s="71"/>
      <c r="W12" s="69"/>
      <c r="X12" s="71"/>
      <c r="Y12" s="74"/>
      <c r="Z12" s="69"/>
      <c r="AA12" s="69"/>
      <c r="AB12" s="125"/>
      <c r="AC12" s="240" t="s">
        <v>386</v>
      </c>
      <c r="AD12" s="159">
        <f>IFERROR(VLOOKUP($B12,[2]Sheet1!$A$3:$T$71,9,FALSE),"")</f>
        <v>0.53</v>
      </c>
      <c r="AE12" s="159" t="str">
        <f>IFERROR(VLOOKUP($B12,[2]Sheet1!$A$3:$T$71,20,FALSE),"")</f>
        <v/>
      </c>
      <c r="AF12" s="135">
        <v>0.45300000000000001</v>
      </c>
      <c r="AG12" s="136"/>
      <c r="AH12" s="211" t="s">
        <v>10</v>
      </c>
      <c r="AI12" s="69">
        <v>94.5</v>
      </c>
      <c r="AJ12" s="234">
        <v>95.08</v>
      </c>
      <c r="AK12" s="234">
        <v>94.05</v>
      </c>
      <c r="AL12" s="234">
        <v>5.7</v>
      </c>
      <c r="AM12" s="234">
        <v>10.029999999999999</v>
      </c>
      <c r="AN12" s="234">
        <v>1.1399999999999999</v>
      </c>
      <c r="AO12" s="234"/>
    </row>
    <row r="13" spans="1:41" s="1" customFormat="1" x14ac:dyDescent="0.25">
      <c r="A13" s="552"/>
      <c r="B13" s="552"/>
      <c r="C13" s="47"/>
      <c r="D13" s="47"/>
      <c r="E13" s="47"/>
      <c r="F13" s="47"/>
      <c r="G13" s="32"/>
      <c r="H13" s="32"/>
      <c r="I13" s="32"/>
      <c r="J13" s="32"/>
      <c r="K13" s="32"/>
      <c r="L13" s="32"/>
      <c r="M13" s="32"/>
      <c r="N13" s="32"/>
      <c r="O13" s="32"/>
      <c r="P13" s="32"/>
      <c r="Q13" s="32"/>
      <c r="R13" s="32"/>
      <c r="S13" s="123"/>
      <c r="T13" s="32"/>
      <c r="U13" s="32"/>
      <c r="V13" s="123"/>
      <c r="W13" s="32"/>
      <c r="X13" s="123"/>
      <c r="Y13" s="32"/>
      <c r="Z13" s="32"/>
      <c r="AA13" s="32"/>
      <c r="AB13" s="32"/>
      <c r="AC13" s="32"/>
      <c r="AD13" s="32"/>
      <c r="AE13" s="32"/>
      <c r="AF13" s="32"/>
      <c r="AG13" s="32"/>
      <c r="AH13" s="32"/>
      <c r="AI13" s="32"/>
    </row>
    <row r="14" spans="1:41" s="1" customFormat="1" x14ac:dyDescent="0.25">
      <c r="A14" s="82"/>
      <c r="B14" s="47"/>
      <c r="C14" s="83"/>
      <c r="D14" s="83"/>
      <c r="E14" s="83"/>
      <c r="F14" s="83"/>
      <c r="G14" s="32"/>
      <c r="H14" s="32"/>
      <c r="I14" s="32"/>
      <c r="J14" s="32"/>
      <c r="K14" s="32"/>
      <c r="L14" s="32"/>
      <c r="M14" s="32"/>
      <c r="N14" s="32"/>
      <c r="O14" s="32"/>
      <c r="P14" s="32"/>
      <c r="Q14" s="32"/>
      <c r="R14" s="32"/>
      <c r="S14" s="123"/>
      <c r="T14" s="32"/>
      <c r="U14" s="32"/>
      <c r="V14" s="123"/>
      <c r="W14" s="32"/>
      <c r="X14" s="123"/>
      <c r="Y14" s="32"/>
      <c r="Z14" s="32"/>
      <c r="AA14" s="32"/>
      <c r="AB14" s="32"/>
      <c r="AC14" s="32"/>
      <c r="AD14" s="32"/>
      <c r="AE14" s="32"/>
      <c r="AF14" s="32"/>
      <c r="AG14" s="32"/>
      <c r="AH14" s="32"/>
      <c r="AI14" s="32"/>
    </row>
    <row r="15" spans="1:41" x14ac:dyDescent="0.25">
      <c r="A15" s="87"/>
      <c r="B15" s="88"/>
      <c r="C15" s="87"/>
      <c r="D15" s="87"/>
      <c r="E15" s="87"/>
      <c r="F15" s="87"/>
      <c r="G15" s="32"/>
      <c r="H15" s="30"/>
      <c r="I15" s="30"/>
      <c r="J15" s="30"/>
      <c r="K15" s="30"/>
      <c r="L15" s="30"/>
      <c r="M15" s="30"/>
      <c r="N15" s="30"/>
      <c r="O15" s="30"/>
      <c r="P15" s="30"/>
      <c r="Q15" s="30"/>
      <c r="R15" s="30"/>
      <c r="S15" s="31"/>
      <c r="T15" s="30"/>
      <c r="U15" s="30"/>
      <c r="V15" s="31"/>
      <c r="W15" s="30"/>
      <c r="X15" s="31"/>
      <c r="Y15" s="30"/>
      <c r="Z15" s="30"/>
      <c r="AA15" s="30"/>
      <c r="AB15" s="30"/>
      <c r="AC15" s="30"/>
      <c r="AD15" s="30"/>
      <c r="AE15" s="30"/>
      <c r="AF15" s="30"/>
      <c r="AG15" s="30"/>
      <c r="AH15" s="30"/>
      <c r="AI15" s="30"/>
    </row>
    <row r="16" spans="1:41" x14ac:dyDescent="0.25">
      <c r="A16" s="30"/>
      <c r="B16" s="32"/>
      <c r="C16" s="30"/>
      <c r="D16" s="30"/>
      <c r="E16" s="30"/>
      <c r="F16" s="30"/>
      <c r="G16" s="32"/>
      <c r="H16" s="32"/>
      <c r="I16" s="30"/>
      <c r="J16" s="30"/>
      <c r="K16" s="30"/>
      <c r="L16" s="30"/>
      <c r="M16" s="30"/>
      <c r="N16" s="30"/>
      <c r="O16" s="30"/>
      <c r="P16" s="30"/>
      <c r="Q16" s="30"/>
      <c r="R16" s="30"/>
      <c r="S16" s="31"/>
      <c r="T16" s="30"/>
      <c r="U16" s="30"/>
      <c r="V16" s="31"/>
      <c r="W16" s="30"/>
      <c r="X16" s="31"/>
      <c r="Y16" s="30"/>
      <c r="Z16" s="30"/>
      <c r="AA16" s="30"/>
      <c r="AB16" s="30"/>
      <c r="AC16" s="30"/>
      <c r="AD16" s="30"/>
      <c r="AE16" s="30"/>
      <c r="AF16" s="30"/>
      <c r="AG16" s="30"/>
      <c r="AH16" s="30"/>
      <c r="AI16" s="30"/>
    </row>
    <row r="17" spans="1:35" x14ac:dyDescent="0.25">
      <c r="A17" s="30"/>
      <c r="B17" s="32"/>
      <c r="C17" s="30"/>
      <c r="D17" s="30"/>
      <c r="E17" s="30"/>
      <c r="F17" s="30"/>
      <c r="G17" s="32"/>
      <c r="H17" s="32"/>
      <c r="I17" s="30"/>
      <c r="J17" s="30"/>
      <c r="K17" s="30"/>
      <c r="L17" s="30"/>
      <c r="M17" s="30"/>
      <c r="N17" s="30"/>
      <c r="O17" s="30"/>
      <c r="P17" s="30"/>
      <c r="Q17" s="30"/>
      <c r="R17" s="30"/>
      <c r="S17" s="31"/>
      <c r="T17" s="30"/>
      <c r="U17" s="30"/>
      <c r="V17" s="31"/>
      <c r="W17" s="30"/>
      <c r="X17" s="31"/>
      <c r="Y17" s="30"/>
      <c r="Z17" s="30"/>
      <c r="AA17" s="30"/>
      <c r="AB17" s="30"/>
      <c r="AC17" s="30"/>
      <c r="AD17" s="30"/>
      <c r="AE17" s="30"/>
      <c r="AF17" s="30"/>
      <c r="AG17" s="30"/>
      <c r="AH17" s="30"/>
      <c r="AI17" s="30"/>
    </row>
    <row r="18" spans="1:35" x14ac:dyDescent="0.25">
      <c r="A18" s="30"/>
      <c r="B18" s="32"/>
      <c r="C18" s="30"/>
      <c r="D18" s="30"/>
      <c r="E18" s="30"/>
      <c r="F18" s="30"/>
      <c r="G18" s="32"/>
      <c r="H18" s="32"/>
      <c r="I18" s="30"/>
      <c r="J18" s="30"/>
      <c r="K18" s="30"/>
      <c r="L18" s="30"/>
      <c r="M18" s="30"/>
      <c r="N18" s="30"/>
      <c r="O18" s="30"/>
      <c r="P18" s="30"/>
      <c r="Q18" s="30"/>
      <c r="R18" s="30"/>
      <c r="S18" s="31"/>
      <c r="T18" s="30"/>
      <c r="U18" s="30"/>
      <c r="V18" s="31"/>
      <c r="W18" s="30"/>
      <c r="X18" s="31"/>
      <c r="Y18" s="30"/>
      <c r="Z18" s="30"/>
      <c r="AA18" s="30"/>
      <c r="AB18" s="30"/>
      <c r="AC18" s="30"/>
      <c r="AD18" s="30"/>
      <c r="AE18" s="30"/>
      <c r="AF18" s="30"/>
      <c r="AG18" s="30"/>
      <c r="AH18" s="30"/>
      <c r="AI18" s="30"/>
    </row>
    <row r="19" spans="1:35" x14ac:dyDescent="0.25">
      <c r="A19" s="30"/>
      <c r="B19" s="32"/>
      <c r="C19" s="30"/>
      <c r="D19" s="30"/>
      <c r="E19" s="30"/>
      <c r="F19" s="30"/>
      <c r="G19" s="32"/>
      <c r="H19" s="32"/>
      <c r="I19" s="30"/>
      <c r="J19" s="30"/>
      <c r="K19" s="30"/>
      <c r="L19" s="30"/>
      <c r="M19" s="30"/>
      <c r="N19" s="30"/>
      <c r="O19" s="30"/>
      <c r="P19" s="30"/>
      <c r="Q19" s="30"/>
      <c r="R19" s="30"/>
      <c r="S19" s="31"/>
      <c r="T19" s="30"/>
      <c r="U19" s="30"/>
      <c r="V19" s="31"/>
      <c r="W19" s="30"/>
      <c r="X19" s="31"/>
      <c r="Y19" s="30"/>
      <c r="Z19" s="30"/>
      <c r="AA19" s="30"/>
      <c r="AB19" s="30"/>
      <c r="AC19" s="30"/>
      <c r="AD19" s="30"/>
      <c r="AE19" s="30"/>
      <c r="AF19" s="30"/>
      <c r="AG19" s="30"/>
      <c r="AH19" s="30"/>
      <c r="AI19" s="30"/>
    </row>
  </sheetData>
  <mergeCells count="5">
    <mergeCell ref="AL3:AN3"/>
    <mergeCell ref="M3:Q3"/>
    <mergeCell ref="A13:B13"/>
    <mergeCell ref="AC3:AG3"/>
    <mergeCell ref="AI3:AK3"/>
  </mergeCells>
  <pageMargins left="0.25" right="0.25" top="0.75" bottom="0.75" header="0.3" footer="0.3"/>
  <pageSetup paperSize="9" scale="5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zoomScale="75" zoomScaleNormal="75" workbookViewId="0">
      <pane xSplit="2" ySplit="4" topLeftCell="O5" activePane="bottomRight" state="frozen"/>
      <selection activeCell="AA5" sqref="AA5"/>
      <selection pane="topRight" activeCell="AA5" sqref="AA5"/>
      <selection pane="bottomLeft" activeCell="AA5" sqref="AA5"/>
      <selection pane="bottomRight" activeCell="A8" sqref="A8:XFD8"/>
    </sheetView>
  </sheetViews>
  <sheetFormatPr defaultColWidth="9.140625" defaultRowHeight="15" x14ac:dyDescent="0.25"/>
  <cols>
    <col min="1" max="1" width="54" style="7" bestFit="1" customWidth="1"/>
    <col min="2" max="2" width="12.5703125" style="1" bestFit="1" customWidth="1"/>
    <col min="3" max="3" width="10.42578125" style="113" customWidth="1"/>
    <col min="4" max="5" width="10.42578125" style="7" customWidth="1"/>
    <col min="6" max="6" width="16.140625" style="7" customWidth="1"/>
    <col min="7" max="7" width="11.42578125" style="1" customWidth="1"/>
    <col min="8" max="8" width="22.140625" style="7" bestFit="1" customWidth="1"/>
    <col min="9" max="9" width="21.28515625" style="7" customWidth="1"/>
    <col min="10" max="10" width="18.85546875" style="7" customWidth="1"/>
    <col min="11" max="11" width="9.85546875" style="7" customWidth="1"/>
    <col min="12" max="12" width="54" style="7" customWidth="1"/>
    <col min="13" max="13" width="13.140625" style="7" customWidth="1"/>
    <col min="14" max="14" width="11.140625" style="7" customWidth="1"/>
    <col min="15" max="15" width="12.28515625" style="7" customWidth="1"/>
    <col min="16" max="16" width="11.42578125" style="7" customWidth="1"/>
    <col min="17" max="17" width="9.5703125" style="7" customWidth="1"/>
    <col min="18" max="18" width="11.7109375" style="7" customWidth="1"/>
    <col min="19" max="19" width="10.5703125" style="7" customWidth="1"/>
    <col min="20" max="20" width="9.140625" style="7"/>
    <col min="21" max="21" width="12.7109375" style="7" customWidth="1"/>
    <col min="22" max="22" width="12.42578125" style="7" customWidth="1"/>
    <col min="23" max="23" width="9.140625" style="7"/>
    <col min="24" max="24" width="9.7109375" style="2" customWidth="1"/>
    <col min="25" max="25" width="9.140625" style="7"/>
    <col min="26" max="26" width="15.7109375" style="7" customWidth="1"/>
    <col min="27" max="27" width="9.7109375" style="7" customWidth="1"/>
    <col min="28" max="28" width="15.28515625" style="7" customWidth="1"/>
    <col min="29" max="29" width="9.7109375" style="7" bestFit="1" customWidth="1"/>
    <col min="30" max="30" width="9.7109375" style="7" customWidth="1"/>
    <col min="31" max="33" width="9.140625" style="7"/>
    <col min="34" max="34" width="12.7109375" style="7" customWidth="1"/>
    <col min="35" max="35" width="12.7109375" style="7" bestFit="1" customWidth="1"/>
    <col min="36" max="37" width="9.140625" style="7"/>
    <col min="38" max="40" width="10" style="7" bestFit="1" customWidth="1"/>
    <col min="41" max="41" width="11.5703125" style="7" bestFit="1" customWidth="1"/>
    <col min="42" max="16384" width="9.140625" style="7"/>
  </cols>
  <sheetData>
    <row r="1" spans="1:41" ht="15" customHeight="1" x14ac:dyDescent="0.25">
      <c r="A1" s="45" t="s">
        <v>111</v>
      </c>
      <c r="B1" s="32"/>
      <c r="C1" s="117"/>
      <c r="D1" s="30"/>
      <c r="E1" s="30"/>
      <c r="F1" s="30"/>
      <c r="G1" s="32"/>
      <c r="H1" s="30"/>
      <c r="I1" s="30"/>
      <c r="J1" s="30"/>
      <c r="K1" s="30"/>
      <c r="L1" s="30"/>
      <c r="M1" s="30"/>
      <c r="N1" s="30"/>
      <c r="O1" s="30"/>
      <c r="P1" s="30"/>
      <c r="Q1" s="30"/>
      <c r="R1" s="30"/>
      <c r="S1" s="30"/>
      <c r="T1" s="30"/>
      <c r="U1" s="30"/>
      <c r="V1" s="30"/>
      <c r="W1" s="30"/>
      <c r="X1" s="31"/>
      <c r="Y1" s="30"/>
      <c r="Z1" s="30"/>
      <c r="AA1" s="30"/>
      <c r="AB1" s="30"/>
      <c r="AC1" s="30"/>
      <c r="AD1" s="30"/>
      <c r="AE1" s="30"/>
      <c r="AF1" s="30"/>
      <c r="AG1" s="30"/>
      <c r="AH1" s="30"/>
      <c r="AI1" s="30"/>
      <c r="AJ1" s="30"/>
    </row>
    <row r="2" spans="1:41" ht="15.75" thickBot="1" x14ac:dyDescent="0.3">
      <c r="A2" s="30"/>
      <c r="B2" s="32"/>
      <c r="C2" s="117"/>
      <c r="D2" s="30"/>
      <c r="E2" s="30"/>
      <c r="F2" s="30"/>
      <c r="G2" s="32"/>
      <c r="H2" s="30"/>
      <c r="I2" s="30"/>
      <c r="J2" s="30"/>
      <c r="K2" s="30"/>
      <c r="L2" s="30"/>
      <c r="M2" s="30"/>
      <c r="N2" s="30"/>
      <c r="O2" s="30"/>
      <c r="P2" s="30"/>
      <c r="Q2" s="30"/>
      <c r="R2" s="30"/>
      <c r="S2" s="30"/>
      <c r="T2" s="30"/>
      <c r="U2" s="30"/>
      <c r="V2" s="30"/>
      <c r="W2" s="30"/>
      <c r="X2" s="31"/>
      <c r="Y2" s="30"/>
      <c r="Z2" s="30"/>
      <c r="AA2" s="30"/>
      <c r="AB2" s="30"/>
      <c r="AC2" s="30"/>
      <c r="AD2" s="30"/>
      <c r="AE2" s="30"/>
      <c r="AF2" s="30"/>
      <c r="AG2" s="30"/>
      <c r="AH2" s="30"/>
      <c r="AI2" s="30"/>
      <c r="AJ2" s="30"/>
    </row>
    <row r="3" spans="1:41" s="23" customFormat="1" ht="64.5" thickBot="1" x14ac:dyDescent="0.3">
      <c r="A3" s="118" t="s">
        <v>0</v>
      </c>
      <c r="B3" s="118" t="s">
        <v>1</v>
      </c>
      <c r="C3" s="118" t="s">
        <v>332</v>
      </c>
      <c r="D3" s="118" t="s">
        <v>330</v>
      </c>
      <c r="E3" s="118" t="s">
        <v>281</v>
      </c>
      <c r="F3" s="118" t="s">
        <v>227</v>
      </c>
      <c r="G3" s="118" t="s">
        <v>117</v>
      </c>
      <c r="H3" s="118" t="s">
        <v>2</v>
      </c>
      <c r="I3" s="118" t="s">
        <v>105</v>
      </c>
      <c r="J3" s="118" t="s">
        <v>123</v>
      </c>
      <c r="K3" s="120" t="s">
        <v>136</v>
      </c>
      <c r="L3" s="118" t="s">
        <v>124</v>
      </c>
      <c r="M3" s="545" t="s">
        <v>280</v>
      </c>
      <c r="N3" s="545"/>
      <c r="O3" s="545"/>
      <c r="P3" s="545"/>
      <c r="Q3" s="545"/>
      <c r="R3" s="50"/>
      <c r="S3" s="118" t="s">
        <v>130</v>
      </c>
      <c r="T3" s="120" t="s">
        <v>309</v>
      </c>
      <c r="U3" s="120" t="s">
        <v>229</v>
      </c>
      <c r="V3" s="120" t="s">
        <v>140</v>
      </c>
      <c r="W3" s="120" t="s">
        <v>132</v>
      </c>
      <c r="X3" s="120" t="s">
        <v>167</v>
      </c>
      <c r="Y3" s="120" t="s">
        <v>139</v>
      </c>
      <c r="Z3" s="118" t="s">
        <v>141</v>
      </c>
      <c r="AA3" s="118" t="s">
        <v>142</v>
      </c>
      <c r="AB3" s="118" t="s">
        <v>143</v>
      </c>
      <c r="AC3" s="546" t="s">
        <v>144</v>
      </c>
      <c r="AD3" s="547"/>
      <c r="AE3" s="547"/>
      <c r="AF3" s="547"/>
      <c r="AG3" s="548"/>
      <c r="AH3" s="118" t="s">
        <v>284</v>
      </c>
      <c r="AI3" s="546" t="s">
        <v>298</v>
      </c>
      <c r="AJ3" s="547"/>
      <c r="AK3" s="548"/>
      <c r="AL3" s="546" t="s">
        <v>299</v>
      </c>
      <c r="AM3" s="547"/>
      <c r="AN3" s="548"/>
      <c r="AO3" s="118" t="s">
        <v>289</v>
      </c>
    </row>
    <row r="4" spans="1:41" s="1" customFormat="1" ht="78" thickBot="1" x14ac:dyDescent="0.3">
      <c r="A4" s="48"/>
      <c r="B4" s="42"/>
      <c r="C4" s="118"/>
      <c r="D4" s="118"/>
      <c r="E4" s="120"/>
      <c r="F4" s="49"/>
      <c r="G4" s="49"/>
      <c r="H4" s="49"/>
      <c r="I4" s="42"/>
      <c r="J4" s="42"/>
      <c r="K4" s="51"/>
      <c r="L4" s="42"/>
      <c r="M4" s="42" t="s">
        <v>129</v>
      </c>
      <c r="N4" s="43" t="s">
        <v>125</v>
      </c>
      <c r="O4" s="43" t="s">
        <v>126</v>
      </c>
      <c r="P4" s="43" t="s">
        <v>127</v>
      </c>
      <c r="Q4" s="43" t="s">
        <v>137</v>
      </c>
      <c r="R4" s="43" t="s">
        <v>138</v>
      </c>
      <c r="S4" s="52"/>
      <c r="T4" s="51"/>
      <c r="U4" s="51"/>
      <c r="V4" s="52"/>
      <c r="W4" s="52"/>
      <c r="X4" s="51"/>
      <c r="Y4" s="51" t="s">
        <v>134</v>
      </c>
      <c r="Z4" s="53"/>
      <c r="AA4" s="53"/>
      <c r="AB4" s="53"/>
      <c r="AC4" s="320" t="s">
        <v>347</v>
      </c>
      <c r="AD4" s="51" t="s">
        <v>170</v>
      </c>
      <c r="AE4" s="51" t="s">
        <v>171</v>
      </c>
      <c r="AF4" s="54" t="s">
        <v>168</v>
      </c>
      <c r="AG4" s="124" t="s">
        <v>169</v>
      </c>
      <c r="AH4" s="51"/>
      <c r="AI4" s="118" t="s">
        <v>290</v>
      </c>
      <c r="AJ4" s="118" t="s">
        <v>291</v>
      </c>
      <c r="AK4" s="118" t="s">
        <v>292</v>
      </c>
      <c r="AL4" s="118" t="s">
        <v>293</v>
      </c>
      <c r="AM4" s="118" t="s">
        <v>294</v>
      </c>
      <c r="AN4" s="118" t="s">
        <v>295</v>
      </c>
      <c r="AO4" s="131"/>
    </row>
    <row r="5" spans="1:41" s="1" customFormat="1" ht="73.900000000000006" customHeight="1" x14ac:dyDescent="0.25">
      <c r="A5" s="186" t="s">
        <v>88</v>
      </c>
      <c r="B5" s="139" t="s">
        <v>87</v>
      </c>
      <c r="C5" s="178">
        <v>2555</v>
      </c>
      <c r="D5" s="191">
        <v>2529</v>
      </c>
      <c r="E5" s="336">
        <f>(D5-C5)*100/D5</f>
        <v>-1.0280743376828787</v>
      </c>
      <c r="F5" s="139" t="s">
        <v>226</v>
      </c>
      <c r="G5" s="212" t="s">
        <v>5</v>
      </c>
      <c r="H5" s="204" t="s">
        <v>6</v>
      </c>
      <c r="I5" s="79"/>
      <c r="J5" s="107" t="s">
        <v>187</v>
      </c>
      <c r="K5" s="102"/>
      <c r="L5" s="96" t="s">
        <v>260</v>
      </c>
      <c r="M5" s="59" t="s">
        <v>10</v>
      </c>
      <c r="N5" s="59" t="s">
        <v>10</v>
      </c>
      <c r="O5" s="59" t="s">
        <v>10</v>
      </c>
      <c r="P5" s="59" t="s">
        <v>10</v>
      </c>
      <c r="Q5" s="59" t="s">
        <v>10</v>
      </c>
      <c r="R5" s="60" t="s">
        <v>10</v>
      </c>
      <c r="S5" s="79"/>
      <c r="T5" s="57"/>
      <c r="U5" s="81"/>
      <c r="V5" s="79"/>
      <c r="W5" s="79"/>
      <c r="X5" s="238"/>
      <c r="Y5" s="166"/>
      <c r="Z5" s="79"/>
      <c r="AA5" s="79"/>
      <c r="AB5" s="79"/>
      <c r="AC5" s="238" t="s">
        <v>387</v>
      </c>
      <c r="AD5" s="143">
        <f>IFERROR(VLOOKUP($B5,[2]Sheet1!$A$3:$T$71,9,FALSE),"")</f>
        <v>0.57999999999999996</v>
      </c>
      <c r="AE5" s="143" t="str">
        <f>IFERROR(VLOOKUP($B5,[2]Sheet1!$A$3:$T$71,20,FALSE),"")</f>
        <v/>
      </c>
      <c r="AF5" s="161">
        <v>0.47399999999999998</v>
      </c>
      <c r="AG5" s="162"/>
      <c r="AH5" s="207" t="s">
        <v>10</v>
      </c>
      <c r="AI5" s="129">
        <v>84.12</v>
      </c>
      <c r="AJ5" s="129">
        <v>82.01</v>
      </c>
      <c r="AK5" s="229">
        <v>95.99</v>
      </c>
      <c r="AL5" s="229">
        <v>4.12</v>
      </c>
      <c r="AM5" s="229">
        <v>7.69</v>
      </c>
      <c r="AN5" s="229">
        <v>0.59</v>
      </c>
      <c r="AO5" s="229"/>
    </row>
    <row r="6" spans="1:41" s="1" customFormat="1" ht="90" customHeight="1" x14ac:dyDescent="0.25">
      <c r="A6" s="181" t="s">
        <v>90</v>
      </c>
      <c r="B6" s="145" t="s">
        <v>89</v>
      </c>
      <c r="C6" s="178">
        <v>7329</v>
      </c>
      <c r="D6" s="191">
        <v>7369</v>
      </c>
      <c r="E6" s="336">
        <f t="shared" ref="E6:E12" si="0">(D6-C6)*100/D6</f>
        <v>0.54281449314696706</v>
      </c>
      <c r="F6" s="145" t="s">
        <v>226</v>
      </c>
      <c r="G6" s="213" t="s">
        <v>5</v>
      </c>
      <c r="H6" s="205" t="s">
        <v>24</v>
      </c>
      <c r="I6" s="129" t="s">
        <v>109</v>
      </c>
      <c r="J6" s="105" t="s">
        <v>208</v>
      </c>
      <c r="K6" s="103"/>
      <c r="L6" s="214"/>
      <c r="M6" s="62" t="s">
        <v>10</v>
      </c>
      <c r="N6" s="62" t="s">
        <v>10</v>
      </c>
      <c r="O6" s="62" t="s">
        <v>10</v>
      </c>
      <c r="P6" s="63" t="s">
        <v>3</v>
      </c>
      <c r="Q6" s="62" t="s">
        <v>10</v>
      </c>
      <c r="R6" s="64" t="s">
        <v>10</v>
      </c>
      <c r="S6" s="129" t="s">
        <v>269</v>
      </c>
      <c r="T6" s="44"/>
      <c r="U6" s="96"/>
      <c r="V6" s="129"/>
      <c r="W6" s="129"/>
      <c r="X6" s="239"/>
      <c r="Y6" s="132"/>
      <c r="Z6" s="129"/>
      <c r="AA6" s="129"/>
      <c r="AB6" s="129"/>
      <c r="AC6" s="239" t="s">
        <v>388</v>
      </c>
      <c r="AD6" s="143">
        <f>IFERROR(VLOOKUP($B6,[2]Sheet1!$A$3:$T$71,9,FALSE),"")</f>
        <v>0.69</v>
      </c>
      <c r="AE6" s="143" t="str">
        <f>IFERROR(VLOOKUP($B6,[2]Sheet1!$A$3:$T$71,20,FALSE),"")</f>
        <v/>
      </c>
      <c r="AF6" s="163">
        <v>0.58299999999999996</v>
      </c>
      <c r="AG6" s="144"/>
      <c r="AH6" s="207" t="s">
        <v>10</v>
      </c>
      <c r="AI6" s="129">
        <v>97.94</v>
      </c>
      <c r="AJ6" s="129">
        <v>100</v>
      </c>
      <c r="AK6" s="229">
        <v>88.19</v>
      </c>
      <c r="AL6" s="229">
        <v>9.76</v>
      </c>
      <c r="AM6" s="229">
        <v>17.5</v>
      </c>
      <c r="AN6" s="229">
        <v>1.59</v>
      </c>
      <c r="AO6" s="229"/>
    </row>
    <row r="7" spans="1:41" s="1" customFormat="1" ht="76.150000000000006" customHeight="1" x14ac:dyDescent="0.25">
      <c r="A7" s="181" t="s">
        <v>92</v>
      </c>
      <c r="B7" s="145" t="s">
        <v>91</v>
      </c>
      <c r="C7" s="178">
        <v>1611</v>
      </c>
      <c r="D7" s="191">
        <v>1526</v>
      </c>
      <c r="E7" s="336">
        <f t="shared" si="0"/>
        <v>-5.5701179554390565</v>
      </c>
      <c r="F7" s="145" t="s">
        <v>226</v>
      </c>
      <c r="G7" s="213" t="s">
        <v>18</v>
      </c>
      <c r="H7" s="207" t="s">
        <v>6</v>
      </c>
      <c r="I7" s="129"/>
      <c r="J7" s="105" t="s">
        <v>209</v>
      </c>
      <c r="K7" s="104"/>
      <c r="L7" s="217" t="s">
        <v>261</v>
      </c>
      <c r="M7" s="62" t="s">
        <v>10</v>
      </c>
      <c r="N7" s="62" t="s">
        <v>10</v>
      </c>
      <c r="O7" s="62" t="s">
        <v>10</v>
      </c>
      <c r="P7" s="62" t="s">
        <v>10</v>
      </c>
      <c r="Q7" s="62" t="s">
        <v>10</v>
      </c>
      <c r="R7" s="64" t="s">
        <v>10</v>
      </c>
      <c r="S7" s="129"/>
      <c r="T7" s="44"/>
      <c r="U7" s="96"/>
      <c r="V7" s="129"/>
      <c r="W7" s="129"/>
      <c r="X7" s="239"/>
      <c r="Y7" s="132"/>
      <c r="Z7" s="129"/>
      <c r="AA7" s="129"/>
      <c r="AB7" s="129"/>
      <c r="AC7" s="239" t="s">
        <v>389</v>
      </c>
      <c r="AD7" s="143">
        <f>IFERROR(VLOOKUP($B7,[2]Sheet1!$A$3:$T$71,9,FALSE),"")</f>
        <v>0.56000000000000005</v>
      </c>
      <c r="AE7" s="143" t="str">
        <f>IFERROR(VLOOKUP($B7,[2]Sheet1!$A$3:$T$71,20,FALSE),"")</f>
        <v/>
      </c>
      <c r="AF7" s="163">
        <v>0.41099999999999998</v>
      </c>
      <c r="AG7" s="144"/>
      <c r="AH7" s="207" t="s">
        <v>10</v>
      </c>
      <c r="AI7" s="129">
        <v>83</v>
      </c>
      <c r="AJ7" s="129">
        <v>81.040000000000006</v>
      </c>
      <c r="AK7" s="229">
        <v>89.54</v>
      </c>
      <c r="AL7" s="229">
        <v>7.55</v>
      </c>
      <c r="AM7" s="229">
        <v>16.25</v>
      </c>
      <c r="AN7" s="229">
        <v>0.14000000000000001</v>
      </c>
      <c r="AO7" s="229"/>
    </row>
    <row r="8" spans="1:41" s="1" customFormat="1" ht="120" customHeight="1" x14ac:dyDescent="0.25">
      <c r="A8" s="181" t="s">
        <v>149</v>
      </c>
      <c r="B8" s="145" t="s">
        <v>93</v>
      </c>
      <c r="C8" s="178">
        <v>1778</v>
      </c>
      <c r="D8" s="191">
        <v>1934</v>
      </c>
      <c r="E8" s="336">
        <f t="shared" si="0"/>
        <v>8.0661840744570839</v>
      </c>
      <c r="F8" s="145" t="s">
        <v>226</v>
      </c>
      <c r="G8" s="213" t="s">
        <v>5</v>
      </c>
      <c r="H8" s="206" t="s">
        <v>19</v>
      </c>
      <c r="I8" s="214"/>
      <c r="J8" s="105" t="s">
        <v>210</v>
      </c>
      <c r="K8" s="96"/>
      <c r="L8" s="96" t="s">
        <v>221</v>
      </c>
      <c r="M8" s="62" t="s">
        <v>10</v>
      </c>
      <c r="N8" s="62" t="s">
        <v>10</v>
      </c>
      <c r="O8" s="62" t="s">
        <v>10</v>
      </c>
      <c r="P8" s="63" t="s">
        <v>3</v>
      </c>
      <c r="Q8" s="63" t="s">
        <v>3</v>
      </c>
      <c r="R8" s="64" t="s">
        <v>10</v>
      </c>
      <c r="S8" s="129" t="s">
        <v>10</v>
      </c>
      <c r="T8" s="44" t="s">
        <v>133</v>
      </c>
      <c r="U8" s="96"/>
      <c r="V8" s="129"/>
      <c r="W8" s="129"/>
      <c r="X8" s="239"/>
      <c r="Y8" s="132"/>
      <c r="Z8" s="129"/>
      <c r="AA8" s="129"/>
      <c r="AB8" s="129"/>
      <c r="AC8" s="239" t="s">
        <v>390</v>
      </c>
      <c r="AD8" s="143">
        <f>IFERROR(VLOOKUP($B8,[2]Sheet1!$A$3:$T$71,9,FALSE),"")</f>
        <v>0.75</v>
      </c>
      <c r="AE8" s="143" t="str">
        <f>IFERROR(VLOOKUP($B8,[2]Sheet1!$A$3:$T$71,20,FALSE),"")</f>
        <v/>
      </c>
      <c r="AF8" s="163">
        <v>0.63800000000000001</v>
      </c>
      <c r="AG8" s="144"/>
      <c r="AH8" s="206" t="s">
        <v>285</v>
      </c>
      <c r="AI8" s="129">
        <v>79.44</v>
      </c>
      <c r="AJ8" s="129">
        <v>81.569999999999993</v>
      </c>
      <c r="AK8" s="229">
        <v>67.25</v>
      </c>
      <c r="AL8" s="229">
        <v>5.21</v>
      </c>
      <c r="AM8" s="229">
        <v>11.47</v>
      </c>
      <c r="AN8" s="229">
        <v>0.44</v>
      </c>
      <c r="AO8" s="229"/>
    </row>
    <row r="9" spans="1:41" s="1" customFormat="1" ht="81.75" customHeight="1" x14ac:dyDescent="0.25">
      <c r="A9" s="181" t="s">
        <v>95</v>
      </c>
      <c r="B9" s="145" t="s">
        <v>94</v>
      </c>
      <c r="C9" s="178">
        <v>2517</v>
      </c>
      <c r="D9" s="191">
        <v>2510</v>
      </c>
      <c r="E9" s="336">
        <f t="shared" si="0"/>
        <v>-0.2788844621513944</v>
      </c>
      <c r="F9" s="145" t="s">
        <v>226</v>
      </c>
      <c r="G9" s="213" t="s">
        <v>16</v>
      </c>
      <c r="H9" s="207" t="s">
        <v>6</v>
      </c>
      <c r="I9" s="129"/>
      <c r="J9" s="105" t="s">
        <v>211</v>
      </c>
      <c r="K9" s="96"/>
      <c r="L9" s="96" t="s">
        <v>219</v>
      </c>
      <c r="M9" s="64" t="s">
        <v>10</v>
      </c>
      <c r="N9" s="62" t="s">
        <v>10</v>
      </c>
      <c r="O9" s="62" t="s">
        <v>10</v>
      </c>
      <c r="P9" s="62" t="s">
        <v>10</v>
      </c>
      <c r="Q9" s="62" t="s">
        <v>10</v>
      </c>
      <c r="R9" s="64" t="s">
        <v>10</v>
      </c>
      <c r="S9" s="129" t="s">
        <v>10</v>
      </c>
      <c r="T9" s="44"/>
      <c r="U9" s="96"/>
      <c r="V9" s="129"/>
      <c r="W9" s="129"/>
      <c r="X9" s="239"/>
      <c r="Y9" s="132"/>
      <c r="Z9" s="129"/>
      <c r="AA9" s="129"/>
      <c r="AB9" s="129"/>
      <c r="AC9" s="239" t="s">
        <v>391</v>
      </c>
      <c r="AD9" s="143">
        <f>IFERROR(VLOOKUP($B9,[2]Sheet1!$A$3:$T$71,9,FALSE),"")</f>
        <v>0.75</v>
      </c>
      <c r="AE9" s="143" t="str">
        <f>IFERROR(VLOOKUP($B9,[2]Sheet1!$A$3:$T$71,20,FALSE),"")</f>
        <v/>
      </c>
      <c r="AF9" s="163">
        <v>0.623</v>
      </c>
      <c r="AG9" s="144"/>
      <c r="AH9" s="207" t="s">
        <v>10</v>
      </c>
      <c r="AI9" s="129">
        <v>98.51</v>
      </c>
      <c r="AJ9" s="129">
        <v>98.58</v>
      </c>
      <c r="AK9" s="229">
        <v>97.76</v>
      </c>
      <c r="AL9" s="229">
        <v>8.76</v>
      </c>
      <c r="AM9" s="229">
        <v>16.829999999999998</v>
      </c>
      <c r="AN9" s="229">
        <v>0.56999999999999995</v>
      </c>
      <c r="AO9" s="229"/>
    </row>
    <row r="10" spans="1:41" s="1" customFormat="1" ht="63.75" x14ac:dyDescent="0.25">
      <c r="A10" s="181" t="s">
        <v>97</v>
      </c>
      <c r="B10" s="145" t="s">
        <v>96</v>
      </c>
      <c r="C10" s="178">
        <v>9000</v>
      </c>
      <c r="D10" s="191">
        <v>9010</v>
      </c>
      <c r="E10" s="336">
        <f t="shared" si="0"/>
        <v>0.11098779134295228</v>
      </c>
      <c r="F10" s="145" t="s">
        <v>226</v>
      </c>
      <c r="G10" s="213" t="s">
        <v>5</v>
      </c>
      <c r="H10" s="215" t="s">
        <v>98</v>
      </c>
      <c r="I10" s="129" t="s">
        <v>109</v>
      </c>
      <c r="J10" s="105" t="s">
        <v>212</v>
      </c>
      <c r="K10" s="96"/>
      <c r="L10" s="96"/>
      <c r="M10" s="64" t="s">
        <v>10</v>
      </c>
      <c r="N10" s="62" t="s">
        <v>10</v>
      </c>
      <c r="O10" s="62" t="s">
        <v>10</v>
      </c>
      <c r="P10" s="62" t="s">
        <v>10</v>
      </c>
      <c r="Q10" s="62" t="s">
        <v>10</v>
      </c>
      <c r="R10" s="64" t="s">
        <v>10</v>
      </c>
      <c r="S10" s="129" t="s">
        <v>10</v>
      </c>
      <c r="T10" s="44"/>
      <c r="U10" s="96"/>
      <c r="V10" s="129"/>
      <c r="W10" s="129"/>
      <c r="X10" s="239" t="s">
        <v>328</v>
      </c>
      <c r="Y10" s="132"/>
      <c r="Z10" s="129"/>
      <c r="AA10" s="129"/>
      <c r="AB10" s="129"/>
      <c r="AC10" s="239" t="s">
        <v>392</v>
      </c>
      <c r="AD10" s="143">
        <f>IFERROR(VLOOKUP($B10,[2]Sheet1!$A$3:$T$71,9,FALSE),"")</f>
        <v>0.7</v>
      </c>
      <c r="AE10" s="143" t="str">
        <f>IFERROR(VLOOKUP($B10,[2]Sheet1!$A$3:$T$71,20,FALSE),"")</f>
        <v/>
      </c>
      <c r="AF10" s="163">
        <v>0.53700000000000003</v>
      </c>
      <c r="AG10" s="144"/>
      <c r="AH10" s="207" t="s">
        <v>10</v>
      </c>
      <c r="AI10" s="129">
        <v>99.19</v>
      </c>
      <c r="AJ10" s="129">
        <v>98.95</v>
      </c>
      <c r="AK10" s="229">
        <v>100</v>
      </c>
      <c r="AL10" s="229">
        <v>7.28</v>
      </c>
      <c r="AM10" s="229">
        <v>13.77</v>
      </c>
      <c r="AN10" s="229">
        <v>0.81</v>
      </c>
      <c r="AO10" s="229"/>
    </row>
    <row r="11" spans="1:41" s="1" customFormat="1" ht="63.75" x14ac:dyDescent="0.25">
      <c r="A11" s="181" t="s">
        <v>100</v>
      </c>
      <c r="B11" s="145" t="s">
        <v>99</v>
      </c>
      <c r="C11" s="178">
        <v>8021</v>
      </c>
      <c r="D11" s="191">
        <v>8155</v>
      </c>
      <c r="E11" s="336">
        <f t="shared" si="0"/>
        <v>1.6431637032495401</v>
      </c>
      <c r="F11" s="145" t="s">
        <v>226</v>
      </c>
      <c r="G11" s="145" t="s">
        <v>16</v>
      </c>
      <c r="H11" s="207" t="s">
        <v>6</v>
      </c>
      <c r="I11" s="129"/>
      <c r="J11" s="105" t="s">
        <v>213</v>
      </c>
      <c r="K11" s="96"/>
      <c r="L11" s="96" t="s">
        <v>262</v>
      </c>
      <c r="M11" s="64" t="s">
        <v>10</v>
      </c>
      <c r="N11" s="62" t="s">
        <v>10</v>
      </c>
      <c r="O11" s="62" t="s">
        <v>10</v>
      </c>
      <c r="P11" s="62" t="s">
        <v>10</v>
      </c>
      <c r="Q11" s="62" t="s">
        <v>10</v>
      </c>
      <c r="R11" s="64" t="s">
        <v>10</v>
      </c>
      <c r="S11" s="129" t="s">
        <v>10</v>
      </c>
      <c r="T11" s="44"/>
      <c r="U11" s="96"/>
      <c r="V11" s="129"/>
      <c r="W11" s="129"/>
      <c r="X11" s="239"/>
      <c r="Y11" s="132"/>
      <c r="Z11" s="129"/>
      <c r="AA11" s="129"/>
      <c r="AB11" s="129"/>
      <c r="AC11" s="239" t="s">
        <v>393</v>
      </c>
      <c r="AD11" s="143">
        <f>IFERROR(VLOOKUP($B11,[2]Sheet1!$A$3:$T$71,9,FALSE),"")</f>
        <v>0.65</v>
      </c>
      <c r="AE11" s="143">
        <f>IFERROR(VLOOKUP($B11,[2]Sheet1!$A$3:$T$71,20,FALSE),"")</f>
        <v>0.64</v>
      </c>
      <c r="AF11" s="163">
        <v>0.47899999999999998</v>
      </c>
      <c r="AG11" s="144"/>
      <c r="AH11" s="207" t="s">
        <v>10</v>
      </c>
      <c r="AI11" s="129">
        <v>95.27</v>
      </c>
      <c r="AJ11" s="129">
        <v>95.89</v>
      </c>
      <c r="AK11" s="229">
        <v>91.2</v>
      </c>
      <c r="AL11" s="229">
        <v>9.11</v>
      </c>
      <c r="AM11" s="229">
        <v>16.899999999999999</v>
      </c>
      <c r="AN11" s="229">
        <v>1.25</v>
      </c>
      <c r="AO11" s="229"/>
    </row>
    <row r="12" spans="1:41" s="1" customFormat="1" ht="80.25" customHeight="1" thickBot="1" x14ac:dyDescent="0.3">
      <c r="A12" s="183" t="s">
        <v>102</v>
      </c>
      <c r="B12" s="199" t="s">
        <v>101</v>
      </c>
      <c r="C12" s="185">
        <v>16615</v>
      </c>
      <c r="D12" s="337">
        <v>16462</v>
      </c>
      <c r="E12" s="339">
        <f t="shared" si="0"/>
        <v>-0.92941319402259748</v>
      </c>
      <c r="F12" s="340" t="s">
        <v>228</v>
      </c>
      <c r="G12" s="154" t="s">
        <v>5</v>
      </c>
      <c r="H12" s="216" t="s">
        <v>19</v>
      </c>
      <c r="I12" s="130" t="s">
        <v>104</v>
      </c>
      <c r="J12" s="106" t="s">
        <v>214</v>
      </c>
      <c r="K12" s="97"/>
      <c r="L12" s="97" t="s">
        <v>222</v>
      </c>
      <c r="M12" s="72" t="s">
        <v>10</v>
      </c>
      <c r="N12" s="72" t="s">
        <v>10</v>
      </c>
      <c r="O12" s="72" t="s">
        <v>10</v>
      </c>
      <c r="P12" s="72" t="s">
        <v>10</v>
      </c>
      <c r="Q12" s="72" t="s">
        <v>10</v>
      </c>
      <c r="R12" s="73" t="s">
        <v>10</v>
      </c>
      <c r="S12" s="240" t="s">
        <v>345</v>
      </c>
      <c r="T12" s="71"/>
      <c r="U12" s="97"/>
      <c r="V12" s="130"/>
      <c r="W12" s="130"/>
      <c r="X12" s="240"/>
      <c r="Y12" s="134"/>
      <c r="Z12" s="130"/>
      <c r="AA12" s="130"/>
      <c r="AB12" s="130"/>
      <c r="AC12" s="240" t="s">
        <v>394</v>
      </c>
      <c r="AD12" s="159">
        <f>IFERROR(VLOOKUP($B12,[2]Sheet1!$A$3:$T$71,9,FALSE),"")</f>
        <v>0.77</v>
      </c>
      <c r="AE12" s="159" t="str">
        <f>IFERROR(VLOOKUP($B12,[2]Sheet1!$A$3:$T$71,20,FALSE),"")</f>
        <v/>
      </c>
      <c r="AF12" s="135">
        <v>0.65200000000000002</v>
      </c>
      <c r="AG12" s="136"/>
      <c r="AH12" s="211" t="s">
        <v>10</v>
      </c>
      <c r="AI12" s="130">
        <v>99.52</v>
      </c>
      <c r="AJ12" s="130">
        <v>99.82</v>
      </c>
      <c r="AK12" s="230">
        <v>98.07</v>
      </c>
      <c r="AL12" s="230">
        <v>8.81</v>
      </c>
      <c r="AM12" s="230">
        <v>17.809999999999999</v>
      </c>
      <c r="AN12" s="230">
        <v>0.39</v>
      </c>
      <c r="AO12" s="230"/>
    </row>
    <row r="13" spans="1:41" s="1" customFormat="1" x14ac:dyDescent="0.25">
      <c r="A13" s="552"/>
      <c r="B13" s="552"/>
      <c r="C13" s="119"/>
      <c r="D13" s="47"/>
      <c r="E13" s="47"/>
      <c r="F13" s="47"/>
      <c r="G13" s="32"/>
      <c r="H13" s="32"/>
      <c r="I13" s="32"/>
      <c r="J13" s="32"/>
      <c r="K13" s="32"/>
      <c r="L13" s="32"/>
      <c r="M13" s="32"/>
      <c r="N13" s="32"/>
      <c r="O13" s="32"/>
      <c r="P13" s="32"/>
      <c r="Q13" s="32"/>
      <c r="R13" s="32"/>
      <c r="S13" s="32"/>
      <c r="T13" s="32"/>
      <c r="U13" s="32"/>
      <c r="V13" s="32"/>
      <c r="W13" s="32"/>
      <c r="X13" s="123"/>
      <c r="Y13" s="32"/>
      <c r="Z13" s="32"/>
      <c r="AA13" s="32"/>
      <c r="AB13" s="32"/>
      <c r="AC13" s="32"/>
      <c r="AD13" s="32"/>
      <c r="AE13" s="32"/>
      <c r="AF13" s="32"/>
      <c r="AG13" s="32"/>
      <c r="AH13" s="32"/>
      <c r="AI13" s="32"/>
      <c r="AJ13" s="32"/>
    </row>
    <row r="14" spans="1:41" x14ac:dyDescent="0.25">
      <c r="A14" s="552"/>
      <c r="B14" s="552"/>
      <c r="C14" s="119"/>
      <c r="D14" s="47"/>
      <c r="E14" s="47"/>
      <c r="F14" s="47"/>
      <c r="G14" s="32"/>
      <c r="H14" s="32"/>
      <c r="I14" s="32"/>
      <c r="J14" s="32"/>
      <c r="K14" s="32"/>
      <c r="L14" s="32"/>
      <c r="M14" s="32"/>
      <c r="N14" s="32"/>
      <c r="O14" s="32"/>
      <c r="P14" s="32"/>
      <c r="Q14" s="32"/>
      <c r="R14" s="32"/>
      <c r="S14" s="32"/>
      <c r="T14" s="32"/>
      <c r="U14" s="32"/>
      <c r="V14" s="32"/>
      <c r="W14" s="32"/>
      <c r="X14" s="123"/>
      <c r="Y14" s="32"/>
      <c r="Z14" s="32"/>
      <c r="AA14" s="32"/>
      <c r="AB14" s="32"/>
      <c r="AC14" s="32"/>
      <c r="AD14" s="32"/>
      <c r="AE14" s="30"/>
      <c r="AF14" s="30"/>
      <c r="AG14" s="30"/>
      <c r="AH14" s="30"/>
      <c r="AI14" s="30"/>
      <c r="AJ14" s="30"/>
    </row>
    <row r="15" spans="1:41" x14ac:dyDescent="0.25">
      <c r="A15" s="552"/>
      <c r="B15" s="552"/>
      <c r="C15" s="119"/>
      <c r="D15" s="47"/>
      <c r="E15" s="47"/>
      <c r="F15" s="47"/>
      <c r="G15" s="32"/>
      <c r="H15" s="32"/>
      <c r="I15" s="32"/>
      <c r="J15" s="32"/>
      <c r="K15" s="32"/>
      <c r="L15" s="32"/>
      <c r="M15" s="32"/>
      <c r="N15" s="32"/>
      <c r="O15" s="32"/>
      <c r="P15" s="32"/>
      <c r="Q15" s="32"/>
      <c r="R15" s="32"/>
      <c r="S15" s="32"/>
      <c r="T15" s="32"/>
      <c r="U15" s="32"/>
      <c r="V15" s="32"/>
      <c r="W15" s="32"/>
      <c r="X15" s="123"/>
      <c r="Y15" s="32"/>
      <c r="Z15" s="32"/>
      <c r="AA15" s="32"/>
      <c r="AB15" s="32"/>
      <c r="AC15" s="32"/>
      <c r="AD15" s="32"/>
      <c r="AE15" s="30"/>
      <c r="AF15" s="30"/>
      <c r="AG15" s="30"/>
      <c r="AH15" s="30"/>
      <c r="AI15" s="30"/>
      <c r="AJ15" s="30"/>
    </row>
    <row r="16" spans="1:41" x14ac:dyDescent="0.25">
      <c r="A16" s="82"/>
      <c r="B16" s="47"/>
      <c r="C16" s="121"/>
      <c r="D16" s="83"/>
      <c r="E16" s="83"/>
      <c r="F16" s="83"/>
      <c r="G16" s="32"/>
      <c r="H16" s="32"/>
      <c r="I16" s="32"/>
      <c r="J16" s="32"/>
      <c r="K16" s="32"/>
      <c r="L16" s="32"/>
      <c r="M16" s="32"/>
      <c r="N16" s="32"/>
      <c r="O16" s="32"/>
      <c r="P16" s="32"/>
      <c r="Q16" s="32"/>
      <c r="R16" s="32"/>
      <c r="S16" s="32"/>
      <c r="T16" s="32"/>
      <c r="U16" s="32"/>
      <c r="V16" s="32"/>
      <c r="W16" s="32"/>
      <c r="X16" s="123"/>
      <c r="Y16" s="32"/>
      <c r="Z16" s="32"/>
      <c r="AA16" s="32"/>
      <c r="AB16" s="32"/>
      <c r="AC16" s="32"/>
      <c r="AD16" s="32"/>
      <c r="AE16" s="30"/>
      <c r="AF16" s="30"/>
      <c r="AG16" s="30"/>
      <c r="AH16" s="30"/>
      <c r="AI16" s="30"/>
      <c r="AJ16" s="30"/>
    </row>
    <row r="17" spans="1:36" x14ac:dyDescent="0.25">
      <c r="A17" s="82"/>
      <c r="B17" s="47"/>
      <c r="C17" s="119"/>
      <c r="D17" s="47"/>
      <c r="E17" s="47"/>
      <c r="F17" s="47"/>
      <c r="G17" s="32"/>
      <c r="H17" s="32"/>
      <c r="I17" s="32"/>
      <c r="J17" s="32"/>
      <c r="K17" s="32"/>
      <c r="L17" s="32"/>
      <c r="M17" s="32"/>
      <c r="N17" s="32"/>
      <c r="O17" s="32"/>
      <c r="P17" s="32"/>
      <c r="Q17" s="32"/>
      <c r="R17" s="32"/>
      <c r="S17" s="32"/>
      <c r="T17" s="32"/>
      <c r="U17" s="32"/>
      <c r="V17" s="32"/>
      <c r="W17" s="32"/>
      <c r="X17" s="123"/>
      <c r="Y17" s="32"/>
      <c r="Z17" s="32"/>
      <c r="AA17" s="32"/>
      <c r="AB17" s="32"/>
      <c r="AC17" s="32"/>
      <c r="AD17" s="32"/>
      <c r="AE17" s="30"/>
      <c r="AF17" s="30"/>
      <c r="AG17" s="30"/>
      <c r="AH17" s="30"/>
      <c r="AI17" s="30"/>
      <c r="AJ17" s="30"/>
    </row>
    <row r="18" spans="1:36" x14ac:dyDescent="0.25">
      <c r="A18" s="552"/>
      <c r="B18" s="552"/>
      <c r="C18" s="119"/>
      <c r="D18" s="47"/>
      <c r="E18" s="47"/>
      <c r="F18" s="47"/>
      <c r="G18" s="32"/>
      <c r="H18" s="32"/>
      <c r="I18" s="32"/>
      <c r="J18" s="32"/>
      <c r="K18" s="32"/>
      <c r="L18" s="32"/>
      <c r="M18" s="32"/>
      <c r="N18" s="32"/>
      <c r="O18" s="32"/>
      <c r="P18" s="32"/>
      <c r="Q18" s="32"/>
      <c r="R18" s="32"/>
      <c r="S18" s="32"/>
      <c r="T18" s="32"/>
      <c r="U18" s="32"/>
      <c r="V18" s="32"/>
      <c r="W18" s="32"/>
      <c r="X18" s="123"/>
      <c r="Y18" s="32"/>
      <c r="Z18" s="32"/>
      <c r="AA18" s="32"/>
      <c r="AB18" s="32"/>
      <c r="AC18" s="32"/>
      <c r="AD18" s="32"/>
      <c r="AE18" s="30"/>
      <c r="AF18" s="30"/>
      <c r="AG18" s="30"/>
      <c r="AH18" s="30"/>
      <c r="AI18" s="30"/>
      <c r="AJ18" s="30"/>
    </row>
    <row r="19" spans="1:36" x14ac:dyDescent="0.25">
      <c r="A19" s="552"/>
      <c r="B19" s="552"/>
      <c r="C19" s="119"/>
      <c r="D19" s="47"/>
      <c r="E19" s="47"/>
      <c r="F19" s="47"/>
      <c r="G19" s="32"/>
      <c r="H19" s="32"/>
      <c r="I19" s="32"/>
      <c r="J19" s="32"/>
      <c r="K19" s="32"/>
      <c r="L19" s="32"/>
      <c r="M19" s="32"/>
      <c r="N19" s="32"/>
      <c r="O19" s="32"/>
      <c r="P19" s="32"/>
      <c r="Q19" s="32"/>
      <c r="R19" s="32"/>
      <c r="S19" s="32"/>
      <c r="T19" s="32"/>
      <c r="U19" s="32"/>
      <c r="V19" s="32"/>
      <c r="W19" s="32"/>
      <c r="X19" s="123"/>
      <c r="Y19" s="32"/>
      <c r="Z19" s="32"/>
      <c r="AA19" s="32"/>
      <c r="AB19" s="32"/>
      <c r="AC19" s="32"/>
      <c r="AD19" s="32"/>
      <c r="AE19" s="30"/>
      <c r="AF19" s="30"/>
      <c r="AG19" s="30"/>
      <c r="AH19" s="30"/>
      <c r="AI19" s="30"/>
      <c r="AJ19" s="30"/>
    </row>
    <row r="20" spans="1:36" x14ac:dyDescent="0.25">
      <c r="A20" s="552"/>
      <c r="B20" s="552"/>
      <c r="C20" s="119"/>
      <c r="D20" s="47"/>
      <c r="E20" s="47"/>
      <c r="F20" s="47"/>
      <c r="G20" s="32"/>
      <c r="H20" s="32"/>
      <c r="I20" s="32"/>
      <c r="J20" s="32"/>
      <c r="K20" s="32"/>
      <c r="L20" s="32"/>
      <c r="M20" s="32"/>
      <c r="N20" s="32"/>
      <c r="O20" s="32"/>
      <c r="P20" s="32"/>
      <c r="Q20" s="32"/>
      <c r="R20" s="32"/>
      <c r="S20" s="32"/>
      <c r="T20" s="32"/>
      <c r="U20" s="32"/>
      <c r="V20" s="32"/>
      <c r="W20" s="32"/>
      <c r="X20" s="123"/>
      <c r="Y20" s="32"/>
      <c r="Z20" s="32"/>
      <c r="AA20" s="32"/>
      <c r="AB20" s="32"/>
      <c r="AC20" s="32"/>
      <c r="AD20" s="32"/>
      <c r="AE20" s="30"/>
      <c r="AF20" s="30"/>
      <c r="AG20" s="30"/>
      <c r="AH20" s="30"/>
      <c r="AI20" s="30"/>
      <c r="AJ20" s="30"/>
    </row>
    <row r="21" spans="1:36" x14ac:dyDescent="0.25">
      <c r="A21" s="557"/>
      <c r="B21" s="557"/>
      <c r="C21" s="114"/>
      <c r="D21" s="3"/>
      <c r="E21" s="3"/>
      <c r="F21" s="3"/>
      <c r="H21" s="1"/>
      <c r="I21" s="1"/>
      <c r="J21" s="1"/>
      <c r="K21" s="1"/>
      <c r="L21" s="1"/>
      <c r="M21" s="1"/>
      <c r="N21" s="1"/>
      <c r="O21" s="1"/>
      <c r="P21" s="1"/>
      <c r="Q21" s="1"/>
      <c r="R21" s="1"/>
      <c r="S21" s="1"/>
      <c r="T21" s="1"/>
      <c r="U21" s="1"/>
      <c r="V21" s="1"/>
      <c r="W21" s="1"/>
      <c r="X21" s="18"/>
      <c r="Y21" s="1"/>
      <c r="Z21" s="1"/>
      <c r="AA21" s="1"/>
      <c r="AB21" s="1"/>
      <c r="AC21" s="1"/>
      <c r="AD21" s="1"/>
    </row>
    <row r="22" spans="1:36" x14ac:dyDescent="0.25">
      <c r="A22" s="557"/>
      <c r="B22" s="557"/>
      <c r="C22" s="114"/>
      <c r="D22" s="3"/>
      <c r="E22" s="3"/>
      <c r="F22" s="3"/>
      <c r="H22" s="1"/>
      <c r="I22" s="1"/>
      <c r="J22" s="1"/>
      <c r="K22" s="1"/>
      <c r="L22" s="1"/>
      <c r="M22" s="1"/>
      <c r="N22" s="1"/>
      <c r="O22" s="1"/>
      <c r="P22" s="1"/>
      <c r="Q22" s="1"/>
      <c r="R22" s="1"/>
      <c r="S22" s="1"/>
      <c r="T22" s="1"/>
      <c r="U22" s="1"/>
      <c r="V22" s="1"/>
      <c r="W22" s="1"/>
      <c r="X22" s="18"/>
      <c r="Y22" s="1"/>
      <c r="Z22" s="1"/>
      <c r="AA22" s="1"/>
      <c r="AB22" s="1"/>
      <c r="AC22" s="1"/>
      <c r="AD22" s="1"/>
    </row>
    <row r="23" spans="1:36" x14ac:dyDescent="0.25">
      <c r="A23" s="6"/>
      <c r="B23" s="3"/>
      <c r="C23" s="116"/>
      <c r="D23" s="8"/>
      <c r="E23" s="8"/>
      <c r="F23" s="8"/>
      <c r="H23" s="1"/>
      <c r="I23" s="1"/>
      <c r="J23" s="1"/>
      <c r="K23" s="1"/>
      <c r="L23" s="1"/>
      <c r="M23" s="1"/>
      <c r="N23" s="1"/>
      <c r="O23" s="1"/>
      <c r="P23" s="1"/>
      <c r="Q23" s="1"/>
      <c r="R23" s="1"/>
      <c r="S23" s="1"/>
      <c r="T23" s="1"/>
      <c r="U23" s="1"/>
      <c r="V23" s="1"/>
      <c r="W23" s="1"/>
      <c r="X23" s="18"/>
      <c r="Y23" s="1"/>
      <c r="Z23" s="1"/>
      <c r="AA23" s="1"/>
      <c r="AB23" s="1"/>
      <c r="AC23" s="1"/>
      <c r="AD23" s="1"/>
    </row>
    <row r="24" spans="1:36" x14ac:dyDescent="0.25">
      <c r="A24" s="5"/>
      <c r="B24" s="4"/>
      <c r="C24" s="115"/>
      <c r="D24" s="5"/>
      <c r="E24" s="5"/>
      <c r="F24" s="5"/>
    </row>
  </sheetData>
  <mergeCells count="12">
    <mergeCell ref="AI3:AK3"/>
    <mergeCell ref="AL3:AN3"/>
    <mergeCell ref="AC3:AG3"/>
    <mergeCell ref="M3:Q3"/>
    <mergeCell ref="A19:B19"/>
    <mergeCell ref="A20:B20"/>
    <mergeCell ref="A21:B21"/>
    <mergeCell ref="A22:B22"/>
    <mergeCell ref="A13:B13"/>
    <mergeCell ref="A14:B14"/>
    <mergeCell ref="A15:B15"/>
    <mergeCell ref="A18:B18"/>
  </mergeCells>
  <pageMargins left="0.25" right="0.25" top="0.75" bottom="0.75" header="0.3" footer="0.3"/>
  <pageSetup paperSize="9" scale="5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
  <sheetViews>
    <sheetView zoomScale="85" zoomScaleNormal="85" workbookViewId="0">
      <pane xSplit="2" ySplit="4" topLeftCell="C8" activePane="bottomRight" state="frozen"/>
      <selection activeCell="AA5" sqref="AA5"/>
      <selection pane="topRight" activeCell="AA5" sqref="AA5"/>
      <selection pane="bottomLeft" activeCell="AA5" sqref="AA5"/>
      <selection pane="bottomRight" activeCell="A7" sqref="A7:XFD7"/>
    </sheetView>
  </sheetViews>
  <sheetFormatPr defaultColWidth="9.140625" defaultRowHeight="15" x14ac:dyDescent="0.25"/>
  <cols>
    <col min="1" max="1" width="33.85546875" style="7" bestFit="1" customWidth="1"/>
    <col min="2" max="2" width="10.140625" style="1" customWidth="1"/>
    <col min="3" max="5" width="10.42578125" style="7" customWidth="1"/>
    <col min="6" max="6" width="13.42578125" style="7" customWidth="1"/>
    <col min="7" max="7" width="11.42578125" style="1" customWidth="1"/>
    <col min="8" max="8" width="12.140625" style="1" customWidth="1"/>
    <col min="9" max="9" width="19.85546875" style="7" bestFit="1" customWidth="1"/>
    <col min="10" max="10" width="20.140625" style="7" customWidth="1"/>
    <col min="11" max="11" width="10.5703125" style="7" customWidth="1"/>
    <col min="12" max="12" width="38.7109375" style="7" customWidth="1"/>
    <col min="13" max="13" width="13.7109375" style="7" customWidth="1"/>
    <col min="14" max="14" width="11.85546875" style="7" customWidth="1"/>
    <col min="15" max="15" width="11" style="7" customWidth="1"/>
    <col min="16" max="16" width="10.7109375" style="7" customWidth="1"/>
    <col min="17" max="17" width="9.140625" style="7"/>
    <col min="18" max="18" width="10.42578125" style="7" customWidth="1"/>
    <col min="19" max="19" width="12.7109375" style="7" customWidth="1"/>
    <col min="20" max="20" width="9.140625" style="7"/>
    <col min="21" max="21" width="11.7109375" style="7" customWidth="1"/>
    <col min="22" max="22" width="12" style="7" customWidth="1"/>
    <col min="23" max="23" width="9.140625" style="7"/>
    <col min="24" max="24" width="10.7109375" style="7" customWidth="1"/>
    <col min="25" max="25" width="11.140625" style="7" customWidth="1"/>
    <col min="26" max="26" width="15.42578125" style="7" customWidth="1"/>
    <col min="27" max="27" width="9.85546875" style="7" customWidth="1"/>
    <col min="28" max="28" width="14.28515625" style="7" customWidth="1"/>
    <col min="29" max="29" width="9.7109375" style="7" bestFit="1" customWidth="1"/>
    <col min="30" max="30" width="9.7109375" style="7" customWidth="1"/>
    <col min="31" max="33" width="9.140625" style="7"/>
    <col min="34" max="34" width="11.42578125" style="7" customWidth="1"/>
    <col min="35" max="35" width="12.7109375" style="7" bestFit="1" customWidth="1"/>
    <col min="36" max="37" width="9.140625" style="7"/>
    <col min="38" max="40" width="10" style="7" bestFit="1" customWidth="1"/>
    <col min="41" max="41" width="11.5703125" style="7" bestFit="1" customWidth="1"/>
    <col min="42" max="16384" width="9.140625" style="7"/>
  </cols>
  <sheetData>
    <row r="1" spans="1:41" ht="15" customHeight="1" x14ac:dyDescent="0.25">
      <c r="A1" s="45" t="s">
        <v>112</v>
      </c>
      <c r="B1" s="32"/>
      <c r="C1" s="30"/>
      <c r="D1" s="30"/>
      <c r="E1" s="30"/>
      <c r="F1" s="30"/>
      <c r="G1" s="32"/>
      <c r="H1" s="32"/>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41" ht="15.75" thickBot="1" x14ac:dyDescent="0.3">
      <c r="A2" s="30"/>
      <c r="B2" s="32"/>
      <c r="C2" s="30"/>
      <c r="D2" s="30"/>
      <c r="E2" s="30"/>
      <c r="F2" s="30"/>
      <c r="G2" s="32"/>
      <c r="H2" s="32"/>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41" s="23" customFormat="1" ht="64.5" thickBot="1" x14ac:dyDescent="0.3">
      <c r="A3" s="118" t="s">
        <v>0</v>
      </c>
      <c r="B3" s="118" t="s">
        <v>1</v>
      </c>
      <c r="C3" s="118" t="s">
        <v>332</v>
      </c>
      <c r="D3" s="118" t="s">
        <v>330</v>
      </c>
      <c r="E3" s="118" t="s">
        <v>281</v>
      </c>
      <c r="F3" s="118" t="s">
        <v>227</v>
      </c>
      <c r="G3" s="118" t="s">
        <v>117</v>
      </c>
      <c r="H3" s="118" t="s">
        <v>2</v>
      </c>
      <c r="I3" s="118" t="s">
        <v>105</v>
      </c>
      <c r="J3" s="118" t="s">
        <v>123</v>
      </c>
      <c r="K3" s="120" t="s">
        <v>136</v>
      </c>
      <c r="L3" s="118" t="s">
        <v>124</v>
      </c>
      <c r="M3" s="551" t="s">
        <v>280</v>
      </c>
      <c r="N3" s="545"/>
      <c r="O3" s="545"/>
      <c r="P3" s="545"/>
      <c r="Q3" s="558"/>
      <c r="R3" s="91"/>
      <c r="S3" s="118" t="s">
        <v>130</v>
      </c>
      <c r="T3" s="120" t="s">
        <v>309</v>
      </c>
      <c r="U3" s="120" t="s">
        <v>229</v>
      </c>
      <c r="V3" s="120" t="s">
        <v>140</v>
      </c>
      <c r="W3" s="120" t="s">
        <v>132</v>
      </c>
      <c r="X3" s="120" t="s">
        <v>167</v>
      </c>
      <c r="Y3" s="120" t="s">
        <v>139</v>
      </c>
      <c r="Z3" s="118" t="s">
        <v>141</v>
      </c>
      <c r="AA3" s="118" t="s">
        <v>142</v>
      </c>
      <c r="AB3" s="118" t="s">
        <v>143</v>
      </c>
      <c r="AC3" s="546" t="s">
        <v>144</v>
      </c>
      <c r="AD3" s="547"/>
      <c r="AE3" s="547"/>
      <c r="AF3" s="547"/>
      <c r="AG3" s="548"/>
      <c r="AH3" s="118" t="s">
        <v>284</v>
      </c>
      <c r="AI3" s="546" t="s">
        <v>298</v>
      </c>
      <c r="AJ3" s="547"/>
      <c r="AK3" s="548"/>
      <c r="AL3" s="546" t="s">
        <v>300</v>
      </c>
      <c r="AM3" s="547"/>
      <c r="AN3" s="548"/>
      <c r="AO3" s="118" t="s">
        <v>289</v>
      </c>
    </row>
    <row r="4" spans="1:41" s="1" customFormat="1" ht="52.5" thickBot="1" x14ac:dyDescent="0.3">
      <c r="A4" s="246"/>
      <c r="B4" s="120"/>
      <c r="C4" s="49"/>
      <c r="D4" s="120"/>
      <c r="E4" s="120"/>
      <c r="F4" s="120"/>
      <c r="G4" s="120"/>
      <c r="H4" s="49"/>
      <c r="I4" s="49"/>
      <c r="J4" s="120"/>
      <c r="K4" s="127"/>
      <c r="L4" s="120"/>
      <c r="M4" s="120" t="s">
        <v>129</v>
      </c>
      <c r="N4" s="270" t="s">
        <v>125</v>
      </c>
      <c r="O4" s="270" t="s">
        <v>126</v>
      </c>
      <c r="P4" s="270" t="s">
        <v>127</v>
      </c>
      <c r="Q4" s="270" t="s">
        <v>137</v>
      </c>
      <c r="R4" s="270" t="s">
        <v>138</v>
      </c>
      <c r="S4" s="54"/>
      <c r="T4" s="127"/>
      <c r="U4" s="127"/>
      <c r="V4" s="54"/>
      <c r="W4" s="54"/>
      <c r="X4" s="54"/>
      <c r="Y4" s="127" t="s">
        <v>134</v>
      </c>
      <c r="Z4" s="227"/>
      <c r="AA4" s="227"/>
      <c r="AB4" s="227"/>
      <c r="AC4" s="320" t="s">
        <v>347</v>
      </c>
      <c r="AD4" s="127" t="s">
        <v>170</v>
      </c>
      <c r="AE4" s="127" t="s">
        <v>171</v>
      </c>
      <c r="AF4" s="54" t="s">
        <v>168</v>
      </c>
      <c r="AG4" s="124" t="s">
        <v>169</v>
      </c>
      <c r="AH4" s="127"/>
      <c r="AI4" s="120" t="s">
        <v>290</v>
      </c>
      <c r="AJ4" s="120" t="s">
        <v>291</v>
      </c>
      <c r="AK4" s="120" t="s">
        <v>292</v>
      </c>
      <c r="AL4" s="120" t="s">
        <v>293</v>
      </c>
      <c r="AM4" s="120" t="s">
        <v>294</v>
      </c>
      <c r="AN4" s="120" t="s">
        <v>295</v>
      </c>
      <c r="AO4" s="341"/>
    </row>
    <row r="5" spans="1:41" s="1" customFormat="1" ht="306" x14ac:dyDescent="0.25">
      <c r="A5" s="175" t="s">
        <v>72</v>
      </c>
      <c r="B5" s="176" t="s">
        <v>71</v>
      </c>
      <c r="C5" s="187">
        <v>6101</v>
      </c>
      <c r="D5" s="345">
        <v>6064</v>
      </c>
      <c r="E5" s="346">
        <f>(D5-C5)*100/D5</f>
        <v>-0.61015831134564646</v>
      </c>
      <c r="F5" s="344" t="s">
        <v>226</v>
      </c>
      <c r="G5" s="145" t="s">
        <v>18</v>
      </c>
      <c r="H5" s="349" t="s">
        <v>6</v>
      </c>
      <c r="I5" s="141" t="s">
        <v>108</v>
      </c>
      <c r="J5" s="107" t="s">
        <v>215</v>
      </c>
      <c r="K5" s="166"/>
      <c r="L5" s="238" t="s">
        <v>185</v>
      </c>
      <c r="M5" s="79"/>
      <c r="N5" s="79"/>
      <c r="O5" s="79"/>
      <c r="P5" s="79"/>
      <c r="Q5" s="79"/>
      <c r="R5" s="238"/>
      <c r="S5" s="79" t="s">
        <v>3</v>
      </c>
      <c r="T5" s="57"/>
      <c r="U5" s="238" t="s">
        <v>398</v>
      </c>
      <c r="V5" s="79"/>
      <c r="W5" s="79"/>
      <c r="X5" s="79"/>
      <c r="Y5" s="166"/>
      <c r="Z5" s="79"/>
      <c r="AA5" s="79"/>
      <c r="AB5" s="162"/>
      <c r="AC5" s="238" t="s">
        <v>395</v>
      </c>
      <c r="AD5" s="342">
        <f>IFERROR(VLOOKUP($B5,[2]Sheet1!$A$3:$T$71,9,FALSE),"")</f>
        <v>0.6</v>
      </c>
      <c r="AE5" s="342" t="str">
        <f>IFERROR(VLOOKUP($B5,[2]Sheet1!$A$3:$T$71,20,FALSE),"")</f>
        <v/>
      </c>
      <c r="AF5" s="161">
        <v>0.46</v>
      </c>
      <c r="AG5" s="162"/>
      <c r="AH5" s="204" t="s">
        <v>10</v>
      </c>
      <c r="AI5" s="79">
        <v>80.22</v>
      </c>
      <c r="AJ5" s="79">
        <v>78.09</v>
      </c>
      <c r="AK5" s="79">
        <v>89.38</v>
      </c>
      <c r="AL5" s="343">
        <v>5.92</v>
      </c>
      <c r="AM5" s="343">
        <v>10.96</v>
      </c>
      <c r="AN5" s="343">
        <v>0.24</v>
      </c>
      <c r="AO5" s="343"/>
    </row>
    <row r="6" spans="1:41" s="1" customFormat="1" ht="229.5" x14ac:dyDescent="0.25">
      <c r="A6" s="165" t="s">
        <v>74</v>
      </c>
      <c r="B6" s="179" t="s">
        <v>73</v>
      </c>
      <c r="C6" s="191">
        <v>8990</v>
      </c>
      <c r="D6" s="178">
        <v>9002</v>
      </c>
      <c r="E6" s="347">
        <f>(D6-C6)*100/D6</f>
        <v>0.13330371028660298</v>
      </c>
      <c r="F6" s="179" t="s">
        <v>226</v>
      </c>
      <c r="G6" s="145" t="s">
        <v>5</v>
      </c>
      <c r="H6" s="350" t="s">
        <v>6</v>
      </c>
      <c r="I6" s="148"/>
      <c r="J6" s="105" t="s">
        <v>235</v>
      </c>
      <c r="K6" s="132"/>
      <c r="L6" s="239" t="s">
        <v>263</v>
      </c>
      <c r="M6" s="328"/>
      <c r="N6" s="328"/>
      <c r="O6" s="328"/>
      <c r="P6" s="328"/>
      <c r="Q6" s="328"/>
      <c r="R6" s="239"/>
      <c r="S6" s="239" t="s">
        <v>3</v>
      </c>
      <c r="T6" s="44"/>
      <c r="U6" s="239"/>
      <c r="V6" s="328"/>
      <c r="W6" s="328"/>
      <c r="X6" s="328"/>
      <c r="Y6" s="239" t="s">
        <v>326</v>
      </c>
      <c r="Z6" s="328"/>
      <c r="AA6" s="328"/>
      <c r="AB6" s="144"/>
      <c r="AC6" s="239" t="s">
        <v>396</v>
      </c>
      <c r="AD6" s="143">
        <f>IFERROR(VLOOKUP($B6,[2]Sheet1!$A$3:$T$71,9,FALSE),"")</f>
        <v>0.59</v>
      </c>
      <c r="AE6" s="143" t="str">
        <f>IFERROR(VLOOKUP($B6,[2]Sheet1!$A$3:$T$71,20,FALSE),"")</f>
        <v/>
      </c>
      <c r="AF6" s="163">
        <v>0.45700000000000002</v>
      </c>
      <c r="AG6" s="144"/>
      <c r="AH6" s="207" t="s">
        <v>10</v>
      </c>
      <c r="AI6" s="328">
        <v>96.18</v>
      </c>
      <c r="AJ6" s="328">
        <v>95.48</v>
      </c>
      <c r="AK6" s="328">
        <v>98.25</v>
      </c>
      <c r="AL6" s="229">
        <v>5.1100000000000003</v>
      </c>
      <c r="AM6" s="229">
        <v>8.8800000000000008</v>
      </c>
      <c r="AN6" s="229">
        <v>0.56999999999999995</v>
      </c>
      <c r="AO6" s="229"/>
    </row>
    <row r="7" spans="1:41" s="1" customFormat="1" ht="51.75" thickBot="1" x14ac:dyDescent="0.3">
      <c r="A7" s="208" t="s">
        <v>78</v>
      </c>
      <c r="B7" s="209" t="s">
        <v>77</v>
      </c>
      <c r="C7" s="198">
        <v>7838</v>
      </c>
      <c r="D7" s="185">
        <v>7845</v>
      </c>
      <c r="E7" s="348">
        <f>(D7-C7)*100/D7</f>
        <v>8.9228808158062459E-2</v>
      </c>
      <c r="F7" s="133" t="s">
        <v>226</v>
      </c>
      <c r="G7" s="154" t="s">
        <v>5</v>
      </c>
      <c r="H7" s="351" t="s">
        <v>6</v>
      </c>
      <c r="I7" s="157" t="s">
        <v>107</v>
      </c>
      <c r="J7" s="106" t="s">
        <v>216</v>
      </c>
      <c r="K7" s="222"/>
      <c r="L7" s="240" t="s">
        <v>185</v>
      </c>
      <c r="M7" s="329"/>
      <c r="N7" s="329"/>
      <c r="O7" s="329"/>
      <c r="P7" s="92"/>
      <c r="Q7" s="329"/>
      <c r="R7" s="240"/>
      <c r="S7" s="240" t="s">
        <v>3</v>
      </c>
      <c r="T7" s="71" t="s">
        <v>133</v>
      </c>
      <c r="U7" s="240"/>
      <c r="V7" s="329"/>
      <c r="W7" s="329"/>
      <c r="X7" s="329"/>
      <c r="Y7" s="134"/>
      <c r="Z7" s="329"/>
      <c r="AA7" s="329"/>
      <c r="AB7" s="136"/>
      <c r="AC7" s="240" t="s">
        <v>397</v>
      </c>
      <c r="AD7" s="159">
        <f>IFERROR(VLOOKUP($B7,[2]Sheet1!$A$3:$T$71,9,FALSE),"")</f>
        <v>0.67</v>
      </c>
      <c r="AE7" s="159" t="str">
        <f>IFERROR(VLOOKUP($B7,[2]Sheet1!$A$3:$T$71,20,FALSE),"")</f>
        <v/>
      </c>
      <c r="AF7" s="135">
        <v>0.52200000000000002</v>
      </c>
      <c r="AG7" s="136"/>
      <c r="AH7" s="211" t="s">
        <v>10</v>
      </c>
      <c r="AI7" s="329">
        <v>99.43</v>
      </c>
      <c r="AJ7" s="329">
        <v>99.27</v>
      </c>
      <c r="AK7" s="329">
        <v>100</v>
      </c>
      <c r="AL7" s="230">
        <v>8.6999999999999993</v>
      </c>
      <c r="AM7" s="230">
        <v>15.5</v>
      </c>
      <c r="AN7" s="230">
        <v>2.39</v>
      </c>
      <c r="AO7" s="230"/>
    </row>
    <row r="8" spans="1:41" s="1" customFormat="1" x14ac:dyDescent="0.25">
      <c r="A8" s="46"/>
      <c r="B8" s="46"/>
      <c r="C8" s="47"/>
      <c r="D8" s="47"/>
      <c r="E8" s="47"/>
      <c r="F8" s="47"/>
      <c r="G8" s="32"/>
      <c r="H8" s="32"/>
      <c r="I8" s="32"/>
      <c r="J8" s="32"/>
      <c r="K8" s="32"/>
      <c r="L8" s="32"/>
      <c r="M8" s="32"/>
      <c r="N8" s="32"/>
      <c r="O8" s="32"/>
      <c r="P8" s="32"/>
      <c r="Q8" s="32"/>
      <c r="R8" s="32"/>
      <c r="S8" s="32"/>
      <c r="T8" s="32"/>
      <c r="U8" s="32"/>
      <c r="V8" s="32"/>
      <c r="W8" s="32"/>
      <c r="X8" s="32"/>
      <c r="Y8" s="32"/>
      <c r="Z8" s="32"/>
      <c r="AA8" s="32"/>
      <c r="AB8" s="32"/>
      <c r="AC8" s="93"/>
      <c r="AD8" s="93"/>
      <c r="AE8" s="93"/>
      <c r="AF8" s="93"/>
      <c r="AG8" s="93"/>
      <c r="AH8" s="32"/>
      <c r="AI8" s="32"/>
      <c r="AJ8" s="32"/>
      <c r="AK8" s="32"/>
    </row>
    <row r="9" spans="1:41" s="1" customFormat="1" x14ac:dyDescent="0.25">
      <c r="A9" s="46"/>
      <c r="B9" s="46"/>
      <c r="C9" s="47"/>
      <c r="D9" s="47"/>
      <c r="E9" s="47"/>
      <c r="F9" s="47"/>
      <c r="G9" s="32"/>
      <c r="H9" s="32"/>
      <c r="I9" s="32"/>
      <c r="J9" s="32"/>
      <c r="K9" s="32"/>
      <c r="L9" s="32"/>
      <c r="M9" s="32"/>
      <c r="N9" s="32"/>
      <c r="O9" s="32"/>
      <c r="P9" s="32"/>
      <c r="Q9" s="32"/>
      <c r="R9" s="32"/>
      <c r="S9" s="32"/>
      <c r="T9" s="32"/>
      <c r="U9" s="32"/>
      <c r="V9" s="32"/>
      <c r="W9" s="32"/>
      <c r="X9" s="32"/>
      <c r="Y9" s="32"/>
      <c r="Z9" s="32"/>
      <c r="AA9" s="32"/>
      <c r="AB9" s="32"/>
      <c r="AC9" s="93"/>
      <c r="AD9" s="93"/>
      <c r="AE9" s="93"/>
      <c r="AF9" s="93"/>
      <c r="AG9" s="93"/>
      <c r="AH9" s="32"/>
      <c r="AI9" s="32"/>
      <c r="AJ9" s="32"/>
      <c r="AK9" s="32"/>
    </row>
    <row r="10" spans="1:41" s="1" customFormat="1" x14ac:dyDescent="0.25">
      <c r="A10" s="86"/>
      <c r="B10" s="47"/>
      <c r="C10" s="83"/>
      <c r="D10" s="83"/>
      <c r="E10" s="83"/>
      <c r="F10" s="83"/>
      <c r="G10" s="32"/>
      <c r="H10" s="32"/>
      <c r="I10" s="32"/>
      <c r="J10" s="32"/>
      <c r="K10" s="32"/>
      <c r="L10" s="32"/>
      <c r="M10" s="32"/>
      <c r="N10" s="32"/>
      <c r="O10" s="32"/>
      <c r="P10" s="32"/>
      <c r="Q10" s="32"/>
      <c r="R10" s="32"/>
      <c r="S10" s="32"/>
      <c r="T10" s="32"/>
      <c r="U10" s="32"/>
      <c r="V10" s="32"/>
      <c r="W10" s="32"/>
      <c r="X10" s="32"/>
      <c r="Y10" s="32"/>
      <c r="Z10" s="32"/>
      <c r="AA10" s="32"/>
      <c r="AB10" s="32"/>
      <c r="AC10" s="93"/>
      <c r="AD10" s="93"/>
      <c r="AE10" s="93"/>
      <c r="AF10" s="93"/>
      <c r="AG10" s="93"/>
      <c r="AH10" s="32"/>
      <c r="AI10" s="32"/>
      <c r="AJ10" s="32"/>
      <c r="AK10" s="32"/>
    </row>
    <row r="11" spans="1:41" x14ac:dyDescent="0.25">
      <c r="A11" s="94"/>
      <c r="B11" s="88"/>
      <c r="C11" s="94"/>
      <c r="D11" s="94"/>
      <c r="E11" s="94"/>
      <c r="F11" s="94"/>
      <c r="G11" s="32"/>
      <c r="H11" s="75"/>
      <c r="I11" s="75"/>
      <c r="J11" s="75"/>
      <c r="K11" s="30"/>
      <c r="L11" s="75"/>
      <c r="M11" s="75"/>
      <c r="N11" s="30"/>
      <c r="O11" s="30"/>
      <c r="P11" s="30"/>
      <c r="Q11" s="30"/>
      <c r="R11" s="30"/>
      <c r="S11" s="30"/>
      <c r="T11" s="30"/>
      <c r="U11" s="30"/>
      <c r="V11" s="30"/>
      <c r="W11" s="30"/>
      <c r="X11" s="30"/>
      <c r="Y11" s="30"/>
      <c r="Z11" s="30"/>
      <c r="AA11" s="30"/>
      <c r="AB11" s="30"/>
      <c r="AC11" s="93"/>
      <c r="AD11" s="93"/>
      <c r="AE11" s="84"/>
      <c r="AF11" s="84"/>
      <c r="AG11" s="84"/>
      <c r="AH11" s="30"/>
      <c r="AI11" s="30"/>
      <c r="AJ11" s="30"/>
      <c r="AK11" s="30"/>
    </row>
    <row r="12" spans="1:41" x14ac:dyDescent="0.25">
      <c r="A12" s="75"/>
      <c r="B12" s="32"/>
      <c r="C12" s="75"/>
      <c r="D12" s="75"/>
      <c r="E12" s="75"/>
      <c r="F12" s="75"/>
      <c r="G12" s="32"/>
      <c r="H12" s="32"/>
      <c r="I12" s="75"/>
      <c r="J12" s="75"/>
      <c r="K12" s="30"/>
      <c r="L12" s="75"/>
      <c r="M12" s="75"/>
      <c r="N12" s="30"/>
      <c r="O12" s="30"/>
      <c r="P12" s="30"/>
      <c r="Q12" s="30"/>
      <c r="R12" s="30"/>
      <c r="S12" s="30"/>
      <c r="T12" s="30"/>
      <c r="U12" s="30"/>
      <c r="V12" s="30"/>
      <c r="W12" s="30"/>
      <c r="X12" s="30"/>
      <c r="Y12" s="30"/>
      <c r="Z12" s="30"/>
      <c r="AA12" s="30"/>
      <c r="AB12" s="30"/>
      <c r="AC12" s="93"/>
      <c r="AD12" s="93"/>
      <c r="AE12" s="84"/>
      <c r="AF12" s="84"/>
      <c r="AG12" s="84"/>
      <c r="AH12" s="30"/>
      <c r="AI12" s="30"/>
      <c r="AJ12" s="30"/>
      <c r="AK12" s="30"/>
    </row>
    <row r="13" spans="1:41" x14ac:dyDescent="0.25">
      <c r="A13" s="75"/>
      <c r="B13" s="32"/>
      <c r="C13" s="75"/>
      <c r="D13" s="75"/>
      <c r="E13" s="75"/>
      <c r="F13" s="75"/>
      <c r="G13" s="32"/>
      <c r="H13" s="32"/>
      <c r="I13" s="75"/>
      <c r="J13" s="75"/>
      <c r="K13" s="30"/>
      <c r="L13" s="75"/>
      <c r="M13" s="75"/>
      <c r="N13" s="30"/>
      <c r="O13" s="30"/>
      <c r="P13" s="30"/>
      <c r="Q13" s="30"/>
      <c r="R13" s="30"/>
      <c r="S13" s="30"/>
      <c r="T13" s="30"/>
      <c r="U13" s="30"/>
      <c r="V13" s="30"/>
      <c r="W13" s="30"/>
      <c r="X13" s="30"/>
      <c r="Y13" s="30"/>
      <c r="Z13" s="30"/>
      <c r="AA13" s="30"/>
      <c r="AB13" s="30"/>
      <c r="AC13" s="30"/>
      <c r="AD13" s="30"/>
      <c r="AE13" s="30"/>
      <c r="AF13" s="30"/>
      <c r="AG13" s="30"/>
      <c r="AH13" s="30"/>
      <c r="AI13" s="30"/>
      <c r="AJ13" s="30"/>
      <c r="AK13" s="30"/>
    </row>
    <row r="14" spans="1:41" x14ac:dyDescent="0.25">
      <c r="A14" s="75"/>
      <c r="B14" s="32"/>
      <c r="C14" s="75"/>
      <c r="D14" s="75"/>
      <c r="E14" s="75"/>
      <c r="F14" s="75"/>
      <c r="G14" s="32"/>
      <c r="H14" s="32"/>
      <c r="I14" s="75"/>
      <c r="J14" s="75"/>
      <c r="K14" s="30"/>
      <c r="L14" s="75"/>
      <c r="M14" s="75"/>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1:41" x14ac:dyDescent="0.25">
      <c r="A15" s="75"/>
      <c r="B15" s="32"/>
      <c r="C15" s="75"/>
      <c r="D15" s="75"/>
      <c r="E15" s="75"/>
      <c r="F15" s="75"/>
      <c r="G15" s="32"/>
      <c r="H15" s="32"/>
      <c r="I15" s="75"/>
      <c r="J15" s="75"/>
      <c r="K15" s="30"/>
      <c r="L15" s="75"/>
      <c r="M15" s="75"/>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1:41" x14ac:dyDescent="0.25">
      <c r="A16" s="75"/>
      <c r="B16" s="32"/>
      <c r="C16" s="75"/>
      <c r="D16" s="75"/>
      <c r="E16" s="75"/>
      <c r="F16" s="75"/>
      <c r="G16" s="32"/>
      <c r="H16" s="32"/>
      <c r="I16" s="75"/>
      <c r="J16" s="75"/>
      <c r="K16" s="30"/>
      <c r="L16" s="75"/>
      <c r="M16" s="75"/>
      <c r="N16" s="30"/>
      <c r="O16" s="30"/>
      <c r="P16" s="30"/>
      <c r="Q16" s="30"/>
      <c r="R16" s="30"/>
      <c r="S16" s="30"/>
      <c r="T16" s="30"/>
      <c r="U16" s="30"/>
      <c r="V16" s="30"/>
      <c r="W16" s="30"/>
      <c r="X16" s="30"/>
      <c r="Y16" s="30"/>
      <c r="Z16" s="30"/>
      <c r="AA16" s="30"/>
      <c r="AB16" s="30"/>
      <c r="AC16" s="30"/>
      <c r="AD16" s="30"/>
      <c r="AE16" s="30"/>
      <c r="AF16" s="30"/>
      <c r="AG16" s="30"/>
      <c r="AH16" s="30"/>
      <c r="AI16" s="30"/>
      <c r="AJ16" s="30"/>
      <c r="AK16" s="30"/>
    </row>
    <row r="17" spans="1:37" x14ac:dyDescent="0.25">
      <c r="A17" s="75"/>
      <c r="B17" s="32"/>
      <c r="C17" s="75"/>
      <c r="D17" s="75"/>
      <c r="E17" s="75"/>
      <c r="F17" s="75"/>
      <c r="G17" s="32"/>
      <c r="H17" s="32"/>
      <c r="I17" s="75"/>
      <c r="J17" s="75"/>
      <c r="K17" s="30"/>
      <c r="L17" s="75"/>
      <c r="M17" s="75"/>
      <c r="N17" s="30"/>
      <c r="O17" s="30"/>
      <c r="P17" s="30"/>
      <c r="Q17" s="30"/>
      <c r="R17" s="30"/>
      <c r="S17" s="30"/>
      <c r="T17" s="30"/>
      <c r="U17" s="30"/>
      <c r="V17" s="30"/>
      <c r="W17" s="30"/>
      <c r="X17" s="30"/>
      <c r="Y17" s="30"/>
      <c r="Z17" s="30"/>
      <c r="AA17" s="30"/>
      <c r="AB17" s="30"/>
      <c r="AC17" s="30"/>
      <c r="AD17" s="30"/>
      <c r="AE17" s="30"/>
      <c r="AF17" s="30"/>
      <c r="AG17" s="30"/>
      <c r="AH17" s="30"/>
      <c r="AI17" s="30"/>
      <c r="AJ17" s="30"/>
      <c r="AK17" s="30"/>
    </row>
    <row r="18" spans="1:37" x14ac:dyDescent="0.25">
      <c r="A18" s="75"/>
      <c r="B18" s="32"/>
      <c r="C18" s="75"/>
      <c r="D18" s="75"/>
      <c r="E18" s="75"/>
      <c r="F18" s="75"/>
      <c r="G18" s="32"/>
      <c r="H18" s="32"/>
      <c r="I18" s="75"/>
      <c r="J18" s="75"/>
      <c r="K18" s="30"/>
      <c r="L18" s="75"/>
      <c r="M18" s="75"/>
      <c r="N18" s="30"/>
      <c r="O18" s="30"/>
      <c r="P18" s="30"/>
      <c r="Q18" s="30"/>
      <c r="R18" s="30"/>
      <c r="S18" s="30"/>
      <c r="T18" s="30"/>
      <c r="U18" s="30"/>
      <c r="V18" s="30"/>
      <c r="W18" s="30"/>
      <c r="X18" s="30"/>
      <c r="Y18" s="30"/>
      <c r="Z18" s="30"/>
      <c r="AA18" s="30"/>
      <c r="AB18" s="30"/>
      <c r="AC18" s="30"/>
      <c r="AD18" s="30"/>
      <c r="AE18" s="30"/>
      <c r="AF18" s="30"/>
      <c r="AG18" s="30"/>
      <c r="AH18" s="30"/>
      <c r="AI18" s="30"/>
      <c r="AJ18" s="30"/>
      <c r="AK18" s="30"/>
    </row>
    <row r="19" spans="1:37" x14ac:dyDescent="0.25">
      <c r="A19" s="75"/>
      <c r="B19" s="32"/>
      <c r="C19" s="75"/>
      <c r="D19" s="75"/>
      <c r="E19" s="75"/>
      <c r="F19" s="75"/>
      <c r="G19" s="32"/>
      <c r="H19" s="32"/>
      <c r="I19" s="75"/>
      <c r="J19" s="75"/>
      <c r="K19" s="30"/>
      <c r="L19" s="75"/>
      <c r="M19" s="75"/>
      <c r="N19" s="30"/>
      <c r="O19" s="30"/>
      <c r="P19" s="30"/>
      <c r="Q19" s="30"/>
      <c r="R19" s="30"/>
      <c r="S19" s="30"/>
      <c r="T19" s="30"/>
      <c r="U19" s="30"/>
      <c r="V19" s="30"/>
      <c r="W19" s="30"/>
      <c r="X19" s="30"/>
      <c r="Y19" s="30"/>
      <c r="Z19" s="30"/>
      <c r="AA19" s="30"/>
      <c r="AB19" s="30"/>
      <c r="AC19" s="30"/>
      <c r="AD19" s="30"/>
      <c r="AE19" s="30"/>
      <c r="AF19" s="30"/>
      <c r="AG19" s="30"/>
      <c r="AH19" s="30"/>
      <c r="AI19" s="30"/>
      <c r="AJ19" s="30"/>
      <c r="AK19" s="30"/>
    </row>
    <row r="20" spans="1:37" x14ac:dyDescent="0.25">
      <c r="A20" s="30"/>
      <c r="B20" s="32"/>
      <c r="C20" s="30"/>
      <c r="D20" s="30"/>
      <c r="E20" s="30"/>
      <c r="F20" s="30"/>
      <c r="G20" s="32"/>
      <c r="H20" s="32"/>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row>
  </sheetData>
  <mergeCells count="4">
    <mergeCell ref="M3:Q3"/>
    <mergeCell ref="AC3:AG3"/>
    <mergeCell ref="AI3:AK3"/>
    <mergeCell ref="AL3:AN3"/>
  </mergeCells>
  <pageMargins left="0.25" right="0.25" top="0.75" bottom="0.75" header="0.3" footer="0.3"/>
  <pageSetup paperSize="9" scale="5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showGridLines="0" tabSelected="1" zoomScale="80" zoomScaleNormal="80" workbookViewId="0">
      <selection activeCell="T11" sqref="T11"/>
    </sheetView>
  </sheetViews>
  <sheetFormatPr defaultRowHeight="15" x14ac:dyDescent="0.25"/>
  <cols>
    <col min="1" max="1" width="53.140625" bestFit="1" customWidth="1"/>
    <col min="2" max="2" width="9.140625" bestFit="1" customWidth="1"/>
    <col min="3" max="4" width="13.42578125" bestFit="1" customWidth="1"/>
    <col min="5" max="5" width="12" bestFit="1" customWidth="1"/>
    <col min="6" max="6" width="18.42578125" hidden="1" customWidth="1"/>
    <col min="7" max="7" width="9.5703125" hidden="1" customWidth="1"/>
    <col min="8" max="8" width="9.85546875" hidden="1" customWidth="1"/>
    <col min="9" max="9" width="18.42578125" hidden="1" customWidth="1"/>
    <col min="10" max="10" width="24" customWidth="1"/>
    <col min="11" max="11" width="11.140625" hidden="1" customWidth="1"/>
    <col min="12" max="12" width="14.28515625" hidden="1" customWidth="1"/>
    <col min="13" max="14" width="13.85546875" hidden="1" customWidth="1"/>
    <col min="15" max="15" width="13.140625" hidden="1" customWidth="1"/>
    <col min="16" max="16" width="10" hidden="1" customWidth="1"/>
    <col min="17" max="18" width="11" hidden="1" customWidth="1"/>
    <col min="19" max="19" width="11" bestFit="1" customWidth="1"/>
    <col min="20" max="20" width="14.28515625" customWidth="1"/>
    <col min="21" max="21" width="10.28515625" bestFit="1" customWidth="1"/>
    <col min="22" max="22" width="12.28515625" bestFit="1" customWidth="1"/>
    <col min="23" max="23" width="11.7109375" bestFit="1" customWidth="1"/>
    <col min="24" max="24" width="15.42578125" hidden="1" customWidth="1"/>
    <col min="25" max="25" width="19.5703125" customWidth="1"/>
    <col min="26" max="26" width="17.5703125" customWidth="1"/>
    <col min="32" max="32" width="12.28515625" hidden="1" customWidth="1"/>
    <col min="33" max="33" width="14.28515625" customWidth="1"/>
    <col min="36" max="36" width="11.140625" customWidth="1"/>
  </cols>
  <sheetData>
    <row r="1" spans="1:38" ht="77.25" thickBot="1" x14ac:dyDescent="0.3">
      <c r="A1" s="118" t="s">
        <v>311</v>
      </c>
      <c r="B1" s="118" t="s">
        <v>166</v>
      </c>
      <c r="C1" s="118" t="s">
        <v>402</v>
      </c>
      <c r="D1" s="118" t="s">
        <v>536</v>
      </c>
      <c r="E1" s="118" t="s">
        <v>281</v>
      </c>
      <c r="F1" s="118" t="s">
        <v>225</v>
      </c>
      <c r="G1" s="118" t="s">
        <v>400</v>
      </c>
      <c r="H1" s="118" t="s">
        <v>2</v>
      </c>
      <c r="I1" s="118" t="s">
        <v>105</v>
      </c>
      <c r="J1" s="118" t="s">
        <v>123</v>
      </c>
      <c r="K1" s="120" t="s">
        <v>136</v>
      </c>
      <c r="L1" s="545" t="s">
        <v>280</v>
      </c>
      <c r="M1" s="545"/>
      <c r="N1" s="545"/>
      <c r="O1" s="545"/>
      <c r="P1" s="545"/>
      <c r="Q1" s="50"/>
      <c r="R1" s="118" t="s">
        <v>130</v>
      </c>
      <c r="S1" s="120" t="s">
        <v>306</v>
      </c>
      <c r="T1" s="120" t="s">
        <v>468</v>
      </c>
      <c r="U1" s="120" t="s">
        <v>132</v>
      </c>
      <c r="V1" s="120" t="s">
        <v>167</v>
      </c>
      <c r="W1" s="120" t="s">
        <v>139</v>
      </c>
      <c r="X1" s="118" t="s">
        <v>141</v>
      </c>
      <c r="Y1" s="118" t="s">
        <v>142</v>
      </c>
      <c r="Z1" s="118" t="s">
        <v>143</v>
      </c>
      <c r="AA1" s="546" t="s">
        <v>144</v>
      </c>
      <c r="AB1" s="547"/>
      <c r="AC1" s="547"/>
      <c r="AD1" s="547"/>
      <c r="AE1" s="547"/>
      <c r="AF1" s="118" t="s">
        <v>284</v>
      </c>
      <c r="AG1" s="547" t="s">
        <v>298</v>
      </c>
      <c r="AH1" s="547"/>
      <c r="AI1" s="548"/>
      <c r="AJ1" s="546" t="s">
        <v>300</v>
      </c>
      <c r="AK1" s="547"/>
      <c r="AL1" s="548"/>
    </row>
    <row r="2" spans="1:38" ht="64.5" thickBot="1" x14ac:dyDescent="0.3">
      <c r="A2" s="48"/>
      <c r="B2" s="118"/>
      <c r="C2" s="118"/>
      <c r="D2" s="118"/>
      <c r="E2" s="118"/>
      <c r="F2" s="118"/>
      <c r="G2" s="118"/>
      <c r="H2" s="118"/>
      <c r="I2" s="118"/>
      <c r="J2" s="118"/>
      <c r="K2" s="51"/>
      <c r="L2" s="118" t="s">
        <v>403</v>
      </c>
      <c r="M2" s="43" t="s">
        <v>125</v>
      </c>
      <c r="N2" s="43" t="s">
        <v>126</v>
      </c>
      <c r="O2" s="43" t="s">
        <v>127</v>
      </c>
      <c r="P2" s="43" t="s">
        <v>137</v>
      </c>
      <c r="Q2" s="43" t="s">
        <v>138</v>
      </c>
      <c r="R2" s="52"/>
      <c r="S2" s="51"/>
      <c r="T2" s="51"/>
      <c r="U2" s="52"/>
      <c r="V2" s="52"/>
      <c r="W2" s="51" t="s">
        <v>134</v>
      </c>
      <c r="X2" s="53"/>
      <c r="Y2" s="53"/>
      <c r="Z2" s="53"/>
      <c r="AA2" s="51" t="s">
        <v>347</v>
      </c>
      <c r="AB2" s="51" t="s">
        <v>170</v>
      </c>
      <c r="AC2" s="51" t="s">
        <v>171</v>
      </c>
      <c r="AD2" s="52" t="s">
        <v>168</v>
      </c>
      <c r="AE2" s="231" t="s">
        <v>169</v>
      </c>
      <c r="AF2" s="51"/>
      <c r="AG2" s="118" t="s">
        <v>290</v>
      </c>
      <c r="AH2" s="118" t="s">
        <v>291</v>
      </c>
      <c r="AI2" s="118" t="s">
        <v>292</v>
      </c>
      <c r="AJ2" s="118" t="s">
        <v>293</v>
      </c>
      <c r="AK2" s="118" t="s">
        <v>296</v>
      </c>
      <c r="AL2" s="118" t="s">
        <v>297</v>
      </c>
    </row>
    <row r="3" spans="1:38" ht="15.75" thickBot="1" x14ac:dyDescent="0.3">
      <c r="A3" s="265" t="s">
        <v>499</v>
      </c>
      <c r="B3" s="264" t="s">
        <v>472</v>
      </c>
      <c r="C3" s="516">
        <v>12560</v>
      </c>
      <c r="D3" s="516">
        <v>12585</v>
      </c>
      <c r="E3" s="518">
        <f>SUM(D3-C3)/C3</f>
        <v>1.9904458598726115E-3</v>
      </c>
      <c r="F3" s="516"/>
      <c r="G3" s="516"/>
      <c r="H3" s="516"/>
      <c r="I3" s="516"/>
      <c r="J3" s="326" t="s">
        <v>515</v>
      </c>
      <c r="K3" s="232"/>
      <c r="L3" s="376"/>
      <c r="M3" s="373"/>
      <c r="N3" s="232"/>
      <c r="O3" s="372"/>
      <c r="P3" s="232"/>
      <c r="Q3" s="376"/>
      <c r="R3" s="232"/>
      <c r="S3" s="376"/>
      <c r="T3" s="376"/>
      <c r="U3" s="428"/>
      <c r="V3" s="376"/>
      <c r="W3" s="377">
        <v>0.91836734693877553</v>
      </c>
      <c r="X3" s="232"/>
      <c r="Y3" s="232"/>
      <c r="Z3" s="511"/>
      <c r="AA3" s="376"/>
      <c r="AB3" s="378"/>
      <c r="AC3" s="378"/>
      <c r="AD3" s="379"/>
      <c r="AE3" s="380"/>
      <c r="AF3" s="367"/>
      <c r="AG3" s="232"/>
      <c r="AH3" s="371"/>
      <c r="AI3" s="371"/>
      <c r="AJ3" s="371"/>
      <c r="AK3" s="371"/>
      <c r="AL3" s="371"/>
    </row>
    <row r="4" spans="1:38" ht="15.75" thickBot="1" x14ac:dyDescent="0.3">
      <c r="A4" s="267" t="s">
        <v>500</v>
      </c>
      <c r="B4" s="266" t="s">
        <v>476</v>
      </c>
      <c r="C4" s="517">
        <v>7837</v>
      </c>
      <c r="D4" s="517">
        <v>7857</v>
      </c>
      <c r="E4" s="519">
        <f t="shared" ref="E4:E21" si="0">SUM(D4-C4)/C4</f>
        <v>2.5519969376036748E-3</v>
      </c>
      <c r="F4" s="517"/>
      <c r="G4" s="517"/>
      <c r="H4" s="517"/>
      <c r="I4" s="517"/>
      <c r="J4" s="326" t="s">
        <v>513</v>
      </c>
      <c r="K4" s="501"/>
      <c r="L4" s="62"/>
      <c r="M4" s="62"/>
      <c r="N4" s="62"/>
      <c r="O4" s="63"/>
      <c r="P4" s="62"/>
      <c r="Q4" s="64"/>
      <c r="R4" s="501"/>
      <c r="S4" s="239"/>
      <c r="T4" s="239"/>
      <c r="U4" s="444"/>
      <c r="V4" s="239"/>
      <c r="W4" s="132"/>
      <c r="X4" s="501"/>
      <c r="Y4" s="501"/>
      <c r="Z4" s="512"/>
      <c r="AA4" s="239"/>
      <c r="AB4" s="378"/>
      <c r="AC4" s="143"/>
      <c r="AD4" s="132"/>
      <c r="AE4" s="144"/>
      <c r="AF4" s="513"/>
      <c r="AG4" s="501"/>
      <c r="AH4" s="501"/>
      <c r="AI4" s="229"/>
      <c r="AJ4" s="229"/>
      <c r="AK4" s="229"/>
      <c r="AL4" s="229"/>
    </row>
    <row r="5" spans="1:38" ht="15.75" thickBot="1" x14ac:dyDescent="0.3">
      <c r="A5" s="267" t="s">
        <v>490</v>
      </c>
      <c r="B5" s="266" t="s">
        <v>473</v>
      </c>
      <c r="C5" s="517">
        <v>1354</v>
      </c>
      <c r="D5" s="517">
        <v>1397</v>
      </c>
      <c r="E5" s="519">
        <f t="shared" si="0"/>
        <v>3.1757754800590843E-2</v>
      </c>
      <c r="F5" s="517"/>
      <c r="G5" s="517"/>
      <c r="H5" s="517"/>
      <c r="I5" s="517"/>
      <c r="J5" s="520" t="s">
        <v>522</v>
      </c>
      <c r="K5" s="376"/>
      <c r="L5" s="376"/>
      <c r="M5" s="232"/>
      <c r="N5" s="232"/>
      <c r="O5" s="372"/>
      <c r="P5" s="373"/>
      <c r="Q5" s="376"/>
      <c r="R5" s="232"/>
      <c r="S5" s="457"/>
      <c r="T5" s="385"/>
      <c r="U5" s="428"/>
      <c r="V5" s="376"/>
      <c r="W5" s="377"/>
      <c r="X5" s="232"/>
      <c r="Y5" s="232"/>
      <c r="Z5" s="511"/>
      <c r="AA5" s="376"/>
      <c r="AB5" s="378"/>
      <c r="AC5" s="378"/>
      <c r="AD5" s="379"/>
      <c r="AE5" s="380"/>
      <c r="AF5" s="367"/>
      <c r="AG5" s="232"/>
      <c r="AH5" s="371"/>
      <c r="AI5" s="371"/>
      <c r="AJ5" s="371"/>
      <c r="AK5" s="371"/>
      <c r="AL5" s="371"/>
    </row>
    <row r="6" spans="1:38" ht="15.75" thickBot="1" x14ac:dyDescent="0.3">
      <c r="A6" s="267" t="s">
        <v>501</v>
      </c>
      <c r="B6" s="266" t="s">
        <v>535</v>
      </c>
      <c r="C6" s="517">
        <v>9474</v>
      </c>
      <c r="D6" s="517">
        <v>9251</v>
      </c>
      <c r="E6" s="519">
        <f t="shared" si="0"/>
        <v>-2.3538104285412708E-2</v>
      </c>
      <c r="F6" s="517"/>
      <c r="G6" s="517"/>
      <c r="H6" s="517"/>
      <c r="I6" s="517"/>
      <c r="J6" s="326" t="s">
        <v>514</v>
      </c>
      <c r="S6" s="376"/>
      <c r="T6" s="376"/>
      <c r="U6" s="428"/>
      <c r="V6" s="376"/>
      <c r="W6" s="377">
        <v>0.90909090909090906</v>
      </c>
      <c r="Y6" s="232"/>
      <c r="Z6" s="511"/>
      <c r="AA6" s="376"/>
      <c r="AB6" s="378"/>
      <c r="AC6" s="378"/>
      <c r="AD6" s="379"/>
      <c r="AE6" s="380"/>
      <c r="AF6" s="367"/>
      <c r="AG6" s="232"/>
      <c r="AH6" s="371"/>
      <c r="AI6" s="371"/>
      <c r="AJ6" s="371"/>
      <c r="AK6" s="371"/>
      <c r="AL6" s="371"/>
    </row>
    <row r="7" spans="1:38" ht="15.75" thickBot="1" x14ac:dyDescent="0.3">
      <c r="A7" s="267" t="s">
        <v>508</v>
      </c>
      <c r="B7" s="266" t="s">
        <v>474</v>
      </c>
      <c r="C7" s="517">
        <v>12508</v>
      </c>
      <c r="D7" s="517">
        <v>12620</v>
      </c>
      <c r="E7" s="519">
        <f t="shared" si="0"/>
        <v>8.9542692676686918E-3</v>
      </c>
      <c r="F7" s="517"/>
      <c r="G7" s="517"/>
      <c r="H7" s="517"/>
      <c r="I7" s="517"/>
      <c r="J7" s="326" t="s">
        <v>520</v>
      </c>
      <c r="S7" s="239"/>
      <c r="T7" s="239"/>
      <c r="U7" s="444"/>
      <c r="V7" s="239"/>
      <c r="W7" s="132">
        <v>0.93333333333333335</v>
      </c>
      <c r="Y7" s="502">
        <v>1</v>
      </c>
      <c r="Z7" s="511"/>
      <c r="AA7" s="376"/>
      <c r="AB7" s="378"/>
      <c r="AC7" s="378"/>
      <c r="AD7" s="379"/>
      <c r="AE7" s="380"/>
      <c r="AF7" s="367"/>
      <c r="AG7" s="232"/>
      <c r="AH7" s="371"/>
      <c r="AI7" s="371"/>
      <c r="AJ7" s="371"/>
      <c r="AK7" s="371"/>
      <c r="AL7" s="371"/>
    </row>
    <row r="8" spans="1:38" ht="15.75" thickBot="1" x14ac:dyDescent="0.3">
      <c r="A8" s="267" t="s">
        <v>491</v>
      </c>
      <c r="B8" s="266" t="s">
        <v>475</v>
      </c>
      <c r="C8" s="517">
        <v>6659</v>
      </c>
      <c r="D8" s="517">
        <v>6810</v>
      </c>
      <c r="E8" s="519">
        <f t="shared" si="0"/>
        <v>2.2676077489112479E-2</v>
      </c>
      <c r="F8" s="517"/>
      <c r="G8" s="517"/>
      <c r="H8" s="517"/>
      <c r="I8" s="517"/>
      <c r="J8" s="326" t="s">
        <v>513</v>
      </c>
      <c r="S8" s="457"/>
      <c r="T8" s="385"/>
      <c r="U8" s="428"/>
      <c r="V8" s="376"/>
      <c r="W8" s="377">
        <v>0.98333333333333328</v>
      </c>
      <c r="Y8" s="232"/>
      <c r="Z8" s="511"/>
      <c r="AA8" s="376"/>
      <c r="AB8" s="378"/>
      <c r="AC8" s="378"/>
      <c r="AD8" s="379"/>
      <c r="AE8" s="380"/>
      <c r="AF8" s="367"/>
      <c r="AG8" s="232"/>
      <c r="AH8" s="371"/>
      <c r="AI8" s="371"/>
      <c r="AJ8" s="371"/>
      <c r="AK8" s="371"/>
      <c r="AL8" s="371"/>
    </row>
    <row r="9" spans="1:38" ht="15.75" thickBot="1" x14ac:dyDescent="0.3">
      <c r="A9" s="267" t="s">
        <v>492</v>
      </c>
      <c r="B9" s="266" t="s">
        <v>477</v>
      </c>
      <c r="C9" s="517">
        <v>17922</v>
      </c>
      <c r="D9" s="517">
        <v>18319</v>
      </c>
      <c r="E9" s="519">
        <f t="shared" si="0"/>
        <v>2.2151545586430087E-2</v>
      </c>
      <c r="F9" s="517"/>
      <c r="G9" s="517"/>
      <c r="H9" s="517"/>
      <c r="I9" s="517"/>
      <c r="J9" s="326" t="s">
        <v>517</v>
      </c>
      <c r="S9" s="376"/>
      <c r="T9" s="376"/>
      <c r="U9" s="428"/>
      <c r="V9" s="376"/>
      <c r="W9" s="377">
        <v>0.85526315789473684</v>
      </c>
      <c r="Y9" s="232"/>
      <c r="Z9" s="511"/>
      <c r="AA9" s="376"/>
      <c r="AB9" s="378"/>
      <c r="AC9" s="378"/>
      <c r="AD9" s="379"/>
      <c r="AE9" s="380"/>
      <c r="AF9" s="367"/>
      <c r="AG9" s="232"/>
      <c r="AH9" s="371"/>
      <c r="AI9" s="371"/>
      <c r="AJ9" s="371"/>
      <c r="AK9" s="371"/>
      <c r="AL9" s="371"/>
    </row>
    <row r="10" spans="1:38" ht="15.75" thickBot="1" x14ac:dyDescent="0.3">
      <c r="A10" s="267" t="s">
        <v>493</v>
      </c>
      <c r="B10" s="266" t="s">
        <v>478</v>
      </c>
      <c r="C10" s="517">
        <v>14524</v>
      </c>
      <c r="D10" s="517">
        <v>14413</v>
      </c>
      <c r="E10" s="519">
        <f t="shared" si="0"/>
        <v>-7.6425227210134951E-3</v>
      </c>
      <c r="F10" s="517"/>
      <c r="G10" s="517"/>
      <c r="H10" s="517"/>
      <c r="I10" s="517"/>
      <c r="J10" s="326" t="s">
        <v>511</v>
      </c>
      <c r="S10" s="239"/>
      <c r="T10" s="239"/>
      <c r="U10" s="444"/>
      <c r="V10" s="239"/>
      <c r="W10" s="132">
        <v>0.90588235294117647</v>
      </c>
      <c r="Y10" s="502"/>
      <c r="Z10" s="511"/>
      <c r="AA10" s="376"/>
      <c r="AB10" s="378"/>
      <c r="AC10" s="378"/>
      <c r="AD10" s="379"/>
      <c r="AE10" s="380"/>
      <c r="AF10" s="367"/>
      <c r="AG10" s="232"/>
      <c r="AH10" s="371"/>
      <c r="AI10" s="371"/>
      <c r="AJ10" s="371"/>
      <c r="AK10" s="371"/>
      <c r="AL10" s="371"/>
    </row>
    <row r="11" spans="1:38" ht="30.75" thickBot="1" x14ac:dyDescent="0.3">
      <c r="A11" s="267" t="s">
        <v>502</v>
      </c>
      <c r="B11" s="266" t="s">
        <v>479</v>
      </c>
      <c r="C11" s="517">
        <v>5311</v>
      </c>
      <c r="D11" s="517">
        <v>5532</v>
      </c>
      <c r="E11" s="519">
        <f t="shared" si="0"/>
        <v>4.1611749199774055E-2</v>
      </c>
      <c r="F11" s="517"/>
      <c r="G11" s="517"/>
      <c r="H11" s="517"/>
      <c r="I11" s="517"/>
      <c r="J11" s="544" t="s">
        <v>541</v>
      </c>
      <c r="S11" s="457"/>
      <c r="T11" s="385"/>
      <c r="U11" s="428"/>
      <c r="V11" s="376"/>
      <c r="W11" s="377">
        <v>0.83333333333333337</v>
      </c>
      <c r="Y11" s="232"/>
      <c r="Z11" s="511"/>
      <c r="AA11" s="376"/>
      <c r="AB11" s="378"/>
      <c r="AC11" s="378"/>
      <c r="AD11" s="379"/>
      <c r="AE11" s="380"/>
      <c r="AF11" s="367"/>
      <c r="AG11" s="232"/>
      <c r="AH11" s="371"/>
      <c r="AI11" s="371"/>
      <c r="AJ11" s="371"/>
      <c r="AK11" s="371"/>
      <c r="AL11" s="371"/>
    </row>
    <row r="12" spans="1:38" ht="15.75" thickBot="1" x14ac:dyDescent="0.3">
      <c r="A12" s="267" t="s">
        <v>503</v>
      </c>
      <c r="B12" s="266" t="s">
        <v>480</v>
      </c>
      <c r="C12" s="517">
        <v>8806</v>
      </c>
      <c r="D12" s="517">
        <v>8837</v>
      </c>
      <c r="E12" s="519">
        <f t="shared" si="0"/>
        <v>3.5203270497388144E-3</v>
      </c>
      <c r="F12" s="517"/>
      <c r="G12" s="517"/>
      <c r="H12" s="517"/>
      <c r="I12" s="517"/>
      <c r="J12" s="326" t="s">
        <v>512</v>
      </c>
      <c r="S12" s="376"/>
      <c r="T12" s="376"/>
      <c r="U12" s="428"/>
      <c r="V12" s="376"/>
      <c r="W12" s="377"/>
      <c r="Y12" s="232"/>
      <c r="Z12" s="511"/>
      <c r="AA12" s="376"/>
      <c r="AB12" s="378"/>
      <c r="AC12" s="378"/>
      <c r="AD12" s="379"/>
      <c r="AE12" s="380"/>
      <c r="AF12" s="367"/>
      <c r="AG12" s="232"/>
      <c r="AH12" s="371"/>
      <c r="AI12" s="371"/>
      <c r="AJ12" s="371"/>
      <c r="AK12" s="371"/>
      <c r="AL12" s="371"/>
    </row>
    <row r="13" spans="1:38" ht="15.75" thickBot="1" x14ac:dyDescent="0.3">
      <c r="A13" s="267" t="s">
        <v>506</v>
      </c>
      <c r="B13" s="266" t="s">
        <v>481</v>
      </c>
      <c r="C13" s="517">
        <v>3013</v>
      </c>
      <c r="D13" s="517">
        <v>3049</v>
      </c>
      <c r="E13" s="519">
        <f t="shared" si="0"/>
        <v>1.1948224361101892E-2</v>
      </c>
      <c r="F13" s="517"/>
      <c r="G13" s="517"/>
      <c r="H13" s="517"/>
      <c r="I13" s="517"/>
      <c r="J13" s="326" t="s">
        <v>521</v>
      </c>
      <c r="S13" s="239"/>
      <c r="T13" s="239"/>
      <c r="U13" s="444"/>
      <c r="V13" s="239"/>
      <c r="W13" s="132"/>
      <c r="Y13" s="502"/>
      <c r="Z13" s="511"/>
      <c r="AA13" s="376"/>
      <c r="AB13" s="378"/>
      <c r="AC13" s="378"/>
      <c r="AD13" s="379"/>
      <c r="AE13" s="380"/>
      <c r="AF13" s="367"/>
      <c r="AG13" s="232"/>
      <c r="AH13" s="371"/>
      <c r="AI13" s="371"/>
      <c r="AJ13" s="371"/>
      <c r="AK13" s="371"/>
      <c r="AL13" s="371"/>
    </row>
    <row r="14" spans="1:38" ht="15.75" thickBot="1" x14ac:dyDescent="0.3">
      <c r="A14" s="267" t="s">
        <v>494</v>
      </c>
      <c r="B14" s="266" t="s">
        <v>482</v>
      </c>
      <c r="C14" s="517">
        <v>5601</v>
      </c>
      <c r="D14" s="517">
        <v>5700</v>
      </c>
      <c r="E14" s="519">
        <f t="shared" si="0"/>
        <v>1.7675415104445636E-2</v>
      </c>
      <c r="F14" s="517"/>
      <c r="G14" s="517"/>
      <c r="H14" s="517"/>
      <c r="I14" s="517"/>
      <c r="J14" s="326" t="s">
        <v>515</v>
      </c>
      <c r="S14" s="457"/>
      <c r="T14" s="385"/>
      <c r="U14" s="428"/>
      <c r="V14" s="376"/>
      <c r="W14" s="377"/>
      <c r="Y14" s="232"/>
      <c r="Z14" s="511"/>
      <c r="AA14" s="376"/>
      <c r="AB14" s="378"/>
      <c r="AC14" s="378"/>
      <c r="AD14" s="379"/>
      <c r="AE14" s="380"/>
      <c r="AF14" s="367"/>
      <c r="AG14" s="232"/>
      <c r="AH14" s="371"/>
      <c r="AI14" s="371"/>
      <c r="AJ14" s="371"/>
      <c r="AK14" s="371"/>
      <c r="AL14" s="371"/>
    </row>
    <row r="15" spans="1:38" ht="15.75" thickBot="1" x14ac:dyDescent="0.3">
      <c r="A15" s="267" t="s">
        <v>495</v>
      </c>
      <c r="B15" s="266" t="s">
        <v>483</v>
      </c>
      <c r="C15" s="517">
        <v>4561</v>
      </c>
      <c r="D15" s="517">
        <v>4558</v>
      </c>
      <c r="E15" s="519">
        <f t="shared" si="0"/>
        <v>-6.5775049331286996E-4</v>
      </c>
      <c r="F15" s="517"/>
      <c r="G15" s="517"/>
      <c r="H15" s="517"/>
      <c r="I15" s="517"/>
      <c r="J15" s="326" t="s">
        <v>516</v>
      </c>
      <c r="S15" s="376"/>
      <c r="T15" s="376"/>
      <c r="U15" s="428"/>
      <c r="V15" s="376"/>
      <c r="W15" s="377">
        <v>0.83333333333333337</v>
      </c>
      <c r="Y15" s="232"/>
      <c r="Z15" s="511"/>
      <c r="AA15" s="376"/>
      <c r="AB15" s="378"/>
      <c r="AC15" s="378"/>
      <c r="AD15" s="379"/>
      <c r="AE15" s="380"/>
      <c r="AF15" s="367"/>
      <c r="AG15" s="232"/>
      <c r="AH15" s="371"/>
      <c r="AI15" s="371"/>
      <c r="AJ15" s="371"/>
      <c r="AK15" s="371"/>
      <c r="AL15" s="371"/>
    </row>
    <row r="16" spans="1:38" ht="15.75" thickBot="1" x14ac:dyDescent="0.3">
      <c r="A16" s="267" t="s">
        <v>496</v>
      </c>
      <c r="B16" s="266" t="s">
        <v>488</v>
      </c>
      <c r="C16" s="517">
        <v>14748</v>
      </c>
      <c r="D16" s="517">
        <v>14759</v>
      </c>
      <c r="E16" s="519">
        <f t="shared" si="0"/>
        <v>7.458638459452129E-4</v>
      </c>
      <c r="F16" s="517"/>
      <c r="G16" s="517"/>
      <c r="H16" s="517"/>
      <c r="I16" s="517"/>
      <c r="J16" s="326" t="s">
        <v>510</v>
      </c>
      <c r="S16" s="239"/>
      <c r="T16" s="239"/>
      <c r="U16" s="444"/>
      <c r="V16" s="239"/>
      <c r="W16" s="132">
        <v>0.89247311827956988</v>
      </c>
      <c r="Y16" s="502"/>
      <c r="Z16" s="511"/>
      <c r="AA16" s="376"/>
      <c r="AB16" s="378"/>
      <c r="AC16" s="378"/>
      <c r="AD16" s="379"/>
      <c r="AE16" s="380"/>
      <c r="AF16" s="367"/>
      <c r="AG16" s="232"/>
      <c r="AH16" s="371"/>
      <c r="AI16" s="371"/>
      <c r="AJ16" s="371"/>
      <c r="AK16" s="371"/>
      <c r="AL16" s="371"/>
    </row>
    <row r="17" spans="1:38" ht="15.75" thickBot="1" x14ac:dyDescent="0.3">
      <c r="A17" s="267" t="s">
        <v>497</v>
      </c>
      <c r="B17" s="266" t="s">
        <v>489</v>
      </c>
      <c r="C17" s="517">
        <v>11663</v>
      </c>
      <c r="D17" s="517">
        <v>11656</v>
      </c>
      <c r="E17" s="519">
        <f t="shared" si="0"/>
        <v>-6.0018863071250965E-4</v>
      </c>
      <c r="F17" s="517"/>
      <c r="G17" s="517"/>
      <c r="H17" s="517"/>
      <c r="I17" s="517"/>
      <c r="J17" s="326" t="s">
        <v>519</v>
      </c>
      <c r="S17" s="457"/>
      <c r="T17" s="385"/>
      <c r="U17" s="428"/>
      <c r="V17" s="376"/>
      <c r="W17" s="377"/>
      <c r="Y17" s="232"/>
      <c r="Z17" s="511"/>
      <c r="AA17" s="376"/>
      <c r="AB17" s="378"/>
      <c r="AC17" s="378"/>
      <c r="AD17" s="379"/>
      <c r="AE17" s="380"/>
      <c r="AF17" s="367"/>
      <c r="AG17" s="232"/>
      <c r="AH17" s="371"/>
      <c r="AI17" s="371"/>
      <c r="AJ17" s="371"/>
      <c r="AK17" s="371"/>
      <c r="AL17" s="371"/>
    </row>
    <row r="18" spans="1:38" ht="15.75" thickBot="1" x14ac:dyDescent="0.3">
      <c r="A18" s="267" t="s">
        <v>504</v>
      </c>
      <c r="B18" s="266" t="s">
        <v>484</v>
      </c>
      <c r="C18" s="517">
        <v>2939</v>
      </c>
      <c r="D18" s="517">
        <v>2963</v>
      </c>
      <c r="E18" s="519">
        <f t="shared" si="0"/>
        <v>8.1660428717250759E-3</v>
      </c>
      <c r="F18" s="517"/>
      <c r="G18" s="517"/>
      <c r="H18" s="517"/>
      <c r="I18" s="517"/>
      <c r="J18" s="326" t="s">
        <v>509</v>
      </c>
      <c r="S18" s="376"/>
      <c r="T18" s="376"/>
      <c r="U18" s="428"/>
      <c r="V18" s="376"/>
      <c r="W18" s="377"/>
      <c r="Y18" s="232">
        <v>4</v>
      </c>
      <c r="Z18" s="511"/>
      <c r="AA18" s="376"/>
      <c r="AB18" s="378"/>
      <c r="AC18" s="378"/>
      <c r="AD18" s="379"/>
      <c r="AE18" s="380"/>
      <c r="AF18" s="367"/>
      <c r="AG18" s="232"/>
      <c r="AH18" s="371"/>
      <c r="AI18" s="371"/>
      <c r="AJ18" s="371"/>
      <c r="AK18" s="371"/>
      <c r="AL18" s="371"/>
    </row>
    <row r="19" spans="1:38" ht="15.75" thickBot="1" x14ac:dyDescent="0.3">
      <c r="A19" s="267" t="s">
        <v>498</v>
      </c>
      <c r="B19" s="266" t="s">
        <v>485</v>
      </c>
      <c r="C19" s="517">
        <v>9716</v>
      </c>
      <c r="D19" s="517">
        <v>9709</v>
      </c>
      <c r="E19" s="519">
        <f t="shared" si="0"/>
        <v>-7.2046109510086451E-4</v>
      </c>
      <c r="F19" s="517"/>
      <c r="G19" s="517"/>
      <c r="H19" s="517"/>
      <c r="I19" s="517"/>
      <c r="J19" s="326" t="s">
        <v>518</v>
      </c>
      <c r="S19" s="239"/>
      <c r="T19" s="239"/>
      <c r="U19" s="444"/>
      <c r="V19" s="239"/>
      <c r="W19" s="132">
        <v>0.9550561797752809</v>
      </c>
      <c r="Y19" s="502"/>
      <c r="Z19" s="511"/>
      <c r="AA19" s="376"/>
      <c r="AB19" s="378"/>
      <c r="AC19" s="378"/>
      <c r="AD19" s="379"/>
      <c r="AE19" s="380"/>
      <c r="AF19" s="367"/>
      <c r="AG19" s="232"/>
      <c r="AH19" s="371"/>
      <c r="AI19" s="371"/>
      <c r="AJ19" s="371"/>
      <c r="AK19" s="371"/>
      <c r="AL19" s="371"/>
    </row>
    <row r="20" spans="1:38" ht="15.75" thickBot="1" x14ac:dyDescent="0.3">
      <c r="A20" s="267" t="s">
        <v>505</v>
      </c>
      <c r="B20" s="266" t="s">
        <v>486</v>
      </c>
      <c r="C20" s="517">
        <v>16751</v>
      </c>
      <c r="D20" s="517">
        <v>16701</v>
      </c>
      <c r="E20" s="519">
        <f t="shared" si="0"/>
        <v>-2.984896424094084E-3</v>
      </c>
      <c r="F20" s="517"/>
      <c r="G20" s="517"/>
      <c r="H20" s="517"/>
      <c r="I20" s="517"/>
      <c r="J20" s="326" t="s">
        <v>518</v>
      </c>
      <c r="S20" s="457"/>
      <c r="T20" s="385"/>
      <c r="U20" s="428"/>
      <c r="V20" s="376"/>
      <c r="W20" s="377">
        <v>0.7857142857142857</v>
      </c>
      <c r="Y20" s="232"/>
      <c r="Z20" s="511"/>
      <c r="AA20" s="376"/>
      <c r="AB20" s="378"/>
      <c r="AC20" s="378"/>
      <c r="AD20" s="379"/>
      <c r="AE20" s="380"/>
      <c r="AF20" s="367"/>
      <c r="AG20" s="232"/>
      <c r="AH20" s="371"/>
      <c r="AI20" s="371"/>
      <c r="AJ20" s="371"/>
      <c r="AK20" s="371"/>
      <c r="AL20" s="371"/>
    </row>
    <row r="21" spans="1:38" ht="15.75" thickBot="1" x14ac:dyDescent="0.3">
      <c r="A21" s="267" t="s">
        <v>507</v>
      </c>
      <c r="B21" s="266" t="s">
        <v>487</v>
      </c>
      <c r="C21" s="517">
        <v>6610</v>
      </c>
      <c r="D21" s="517">
        <v>6497</v>
      </c>
      <c r="E21" s="519">
        <f t="shared" si="0"/>
        <v>-1.7095310136157338E-2</v>
      </c>
      <c r="F21" s="517"/>
      <c r="G21" s="517"/>
      <c r="H21" s="517"/>
      <c r="I21" s="517"/>
      <c r="J21" s="326" t="s">
        <v>509</v>
      </c>
      <c r="S21" s="376"/>
      <c r="T21" s="376"/>
      <c r="U21" s="428"/>
      <c r="V21" s="376"/>
      <c r="W21" s="377"/>
      <c r="Y21" s="232"/>
      <c r="Z21" s="511"/>
      <c r="AA21" s="376"/>
      <c r="AB21" s="378"/>
      <c r="AC21" s="378"/>
      <c r="AD21" s="379"/>
      <c r="AE21" s="380"/>
      <c r="AF21" s="367"/>
      <c r="AG21" s="232"/>
      <c r="AH21" s="371"/>
      <c r="AI21" s="371"/>
      <c r="AJ21" s="371"/>
      <c r="AK21" s="371"/>
      <c r="AL21" s="371"/>
    </row>
    <row r="23" spans="1:38" x14ac:dyDescent="0.25">
      <c r="B23" s="113"/>
    </row>
    <row r="24" spans="1:38" x14ac:dyDescent="0.25">
      <c r="B24" s="113"/>
    </row>
    <row r="25" spans="1:38" x14ac:dyDescent="0.25">
      <c r="B25" s="113"/>
    </row>
    <row r="26" spans="1:38" x14ac:dyDescent="0.25">
      <c r="B26" s="113"/>
    </row>
    <row r="27" spans="1:38" x14ac:dyDescent="0.25">
      <c r="B27" s="113"/>
    </row>
    <row r="28" spans="1:38" x14ac:dyDescent="0.25">
      <c r="B28" s="113"/>
    </row>
    <row r="29" spans="1:38" x14ac:dyDescent="0.25">
      <c r="B29" s="113"/>
    </row>
    <row r="30" spans="1:38" x14ac:dyDescent="0.25">
      <c r="B30" s="113"/>
    </row>
    <row r="31" spans="1:38" x14ac:dyDescent="0.25">
      <c r="B31" s="113"/>
    </row>
    <row r="32" spans="1:38" x14ac:dyDescent="0.25">
      <c r="B32" s="113"/>
    </row>
    <row r="33" spans="2:2" x14ac:dyDescent="0.25">
      <c r="B33" s="113"/>
    </row>
    <row r="34" spans="2:2" x14ac:dyDescent="0.25">
      <c r="B34" s="113"/>
    </row>
    <row r="35" spans="2:2" x14ac:dyDescent="0.25">
      <c r="B35" s="113"/>
    </row>
    <row r="36" spans="2:2" x14ac:dyDescent="0.25">
      <c r="B36" s="113"/>
    </row>
    <row r="37" spans="2:2" x14ac:dyDescent="0.25">
      <c r="B37" s="113"/>
    </row>
    <row r="38" spans="2:2" x14ac:dyDescent="0.25">
      <c r="B38" s="113"/>
    </row>
    <row r="39" spans="2:2" x14ac:dyDescent="0.25">
      <c r="B39" s="113"/>
    </row>
    <row r="40" spans="2:2" x14ac:dyDescent="0.25">
      <c r="B40" s="113"/>
    </row>
    <row r="41" spans="2:2" x14ac:dyDescent="0.25">
      <c r="B41" s="113"/>
    </row>
  </sheetData>
  <mergeCells count="4">
    <mergeCell ref="L1:P1"/>
    <mergeCell ref="AA1:AE1"/>
    <mergeCell ref="AG1:AI1"/>
    <mergeCell ref="AJ1:AL1"/>
  </mergeCells>
  <conditionalFormatting sqref="J3:J21">
    <cfRule type="expression" dxfId="2" priority="1">
      <formula>J3="Requires improvement"</formula>
    </cfRule>
    <cfRule type="expression" dxfId="1" priority="2">
      <formula>J3="Outstanding"</formula>
    </cfRule>
    <cfRule type="expression" priority="3">
      <formula>J3="Not yet inspected"</formula>
    </cfRule>
    <cfRule type="expression" dxfId="0" priority="4">
      <formula>J3="Good"</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zoomScale="75" zoomScaleNormal="75" workbookViewId="0">
      <selection activeCell="D22" sqref="D22"/>
    </sheetView>
  </sheetViews>
  <sheetFormatPr defaultColWidth="0" defaultRowHeight="15" zeroHeight="1" x14ac:dyDescent="0.25"/>
  <cols>
    <col min="1" max="1" width="8.5703125" bestFit="1" customWidth="1"/>
    <col min="2" max="2" width="37.140625" bestFit="1" customWidth="1"/>
    <col min="3" max="3" width="10" customWidth="1"/>
    <col min="4" max="4" width="22" customWidth="1"/>
    <col min="5" max="5" width="44.85546875" bestFit="1" customWidth="1"/>
    <col min="6" max="6" width="14.85546875" bestFit="1" customWidth="1"/>
    <col min="7" max="7" width="16.42578125" bestFit="1" customWidth="1"/>
    <col min="8" max="8" width="25.28515625" bestFit="1" customWidth="1"/>
    <col min="9" max="9" width="16" bestFit="1" customWidth="1"/>
    <col min="10" max="10" width="10" bestFit="1" customWidth="1"/>
    <col min="11" max="11" width="21.85546875" bestFit="1" customWidth="1"/>
    <col min="12" max="12" width="15.7109375" bestFit="1" customWidth="1"/>
    <col min="13" max="13" width="15.140625" style="113" customWidth="1"/>
    <col min="14" max="14" width="15.7109375" style="113" customWidth="1"/>
    <col min="15" max="15" width="8.140625" bestFit="1" customWidth="1"/>
    <col min="16" max="16" width="9.28515625" bestFit="1" customWidth="1"/>
    <col min="17" max="17" width="8.85546875" customWidth="1"/>
    <col min="18" max="21" width="9.140625" customWidth="1"/>
    <col min="22" max="22" width="0" hidden="1" customWidth="1"/>
    <col min="23" max="16384" width="8.85546875" hidden="1"/>
  </cols>
  <sheetData>
    <row r="1" spans="1:17" s="2" customFormat="1" ht="105" x14ac:dyDescent="0.25">
      <c r="A1" s="522" t="s">
        <v>310</v>
      </c>
      <c r="B1" s="523" t="s">
        <v>311</v>
      </c>
      <c r="C1" s="524" t="s">
        <v>312</v>
      </c>
      <c r="D1" s="514" t="s">
        <v>287</v>
      </c>
      <c r="E1" s="514" t="s">
        <v>523</v>
      </c>
      <c r="F1" s="514" t="s">
        <v>455</v>
      </c>
      <c r="G1" s="514" t="s">
        <v>167</v>
      </c>
      <c r="H1" s="514" t="s">
        <v>469</v>
      </c>
      <c r="I1" s="514" t="s">
        <v>470</v>
      </c>
      <c r="J1" s="514" t="s">
        <v>144</v>
      </c>
      <c r="K1" s="525" t="s">
        <v>525</v>
      </c>
      <c r="L1" s="526" t="s">
        <v>528</v>
      </c>
      <c r="M1" s="526" t="s">
        <v>538</v>
      </c>
      <c r="N1" s="541" t="s">
        <v>539</v>
      </c>
      <c r="O1" s="527" t="s">
        <v>526</v>
      </c>
      <c r="P1" s="528" t="s">
        <v>527</v>
      </c>
      <c r="Q1" s="498"/>
    </row>
    <row r="2" spans="1:17" x14ac:dyDescent="0.25">
      <c r="A2" s="529" t="s">
        <v>472</v>
      </c>
      <c r="B2" s="267" t="s">
        <v>499</v>
      </c>
      <c r="C2" s="530">
        <f>VLOOKUP(A2,Example!$B$3:$E$21,4,FALSE)</f>
        <v>1.9904458598726115E-3</v>
      </c>
      <c r="D2" s="531" t="s">
        <v>515</v>
      </c>
      <c r="E2" s="532"/>
      <c r="F2" s="533"/>
      <c r="G2" s="534"/>
      <c r="H2" s="535"/>
      <c r="I2" s="536"/>
      <c r="J2" s="509"/>
      <c r="K2" s="537">
        <v>0.91836734693877553</v>
      </c>
      <c r="L2" s="537">
        <v>0.91836734693877553</v>
      </c>
      <c r="M2" s="543">
        <v>0.14982523037813791</v>
      </c>
      <c r="N2" s="543">
        <v>0.14982523037813791</v>
      </c>
      <c r="O2" s="509">
        <f>VLOOKUP(A2,'[1]1516'!$B$7:$D$25,3,FALSE)</f>
        <v>532.46</v>
      </c>
      <c r="P2" s="539">
        <v>0.96</v>
      </c>
      <c r="Q2" s="268"/>
    </row>
    <row r="3" spans="1:17" x14ac:dyDescent="0.25">
      <c r="A3" s="266" t="s">
        <v>476</v>
      </c>
      <c r="B3" s="267" t="s">
        <v>534</v>
      </c>
      <c r="C3" s="497">
        <f>VLOOKUP(A3,Example!$B$3:$E$21,4,FALSE)</f>
        <v>2.5519969376036748E-3</v>
      </c>
      <c r="D3" s="326" t="s">
        <v>513</v>
      </c>
      <c r="E3" s="503"/>
      <c r="F3" s="507"/>
      <c r="G3" s="504"/>
      <c r="H3" s="505"/>
      <c r="I3" s="508"/>
      <c r="J3" s="509"/>
      <c r="K3" s="538"/>
      <c r="L3" s="538"/>
      <c r="M3" s="543">
        <v>0.10313216195569137</v>
      </c>
      <c r="N3" s="543">
        <v>0.1027501909854851</v>
      </c>
      <c r="O3" s="515">
        <f>VLOOKUP(A3,'[1]1516'!$B$7:$D$25,3,FALSE)</f>
        <v>540.42999999999995</v>
      </c>
      <c r="P3" s="540">
        <v>0.89</v>
      </c>
      <c r="Q3" s="268"/>
    </row>
    <row r="4" spans="1:17" ht="15" customHeight="1" x14ac:dyDescent="0.25">
      <c r="A4" s="266" t="s">
        <v>473</v>
      </c>
      <c r="B4" s="267" t="s">
        <v>490</v>
      </c>
      <c r="C4" s="497">
        <f>VLOOKUP(A4,Example!$B$3:$E$21,4,FALSE)</f>
        <v>3.1757754800590843E-2</v>
      </c>
      <c r="D4" s="521" t="s">
        <v>522</v>
      </c>
      <c r="E4" s="503"/>
      <c r="F4" s="507"/>
      <c r="G4" s="504"/>
      <c r="H4" s="505"/>
      <c r="I4" s="506"/>
      <c r="J4" s="509"/>
      <c r="K4" s="538"/>
      <c r="L4" s="538"/>
      <c r="M4" s="543">
        <v>0.10269482884195193</v>
      </c>
      <c r="N4" s="543">
        <v>0.10342316096139839</v>
      </c>
      <c r="O4" s="515">
        <f>VLOOKUP(A4,'[1]1516'!$B$7:$D$25,3,FALSE)</f>
        <v>527</v>
      </c>
      <c r="P4" s="540">
        <v>0.85</v>
      </c>
      <c r="Q4" s="268"/>
    </row>
    <row r="5" spans="1:17" x14ac:dyDescent="0.25">
      <c r="A5" s="266" t="s">
        <v>535</v>
      </c>
      <c r="B5" s="267" t="s">
        <v>501</v>
      </c>
      <c r="C5" s="497">
        <f>VLOOKUP(A5,Example!$B$3:$E$21,4,FALSE)</f>
        <v>-2.3538104285412708E-2</v>
      </c>
      <c r="D5" s="326" t="s">
        <v>514</v>
      </c>
      <c r="E5" s="503"/>
      <c r="F5" s="507"/>
      <c r="G5" s="504"/>
      <c r="H5" s="505"/>
      <c r="I5" s="508"/>
      <c r="J5" s="509"/>
      <c r="K5" s="538">
        <v>0.90909090909090906</v>
      </c>
      <c r="L5" s="538">
        <v>0.90909090909090906</v>
      </c>
      <c r="M5" s="543">
        <v>3.7894961571306576E-2</v>
      </c>
      <c r="N5" s="543">
        <v>3.7894961571306576E-2</v>
      </c>
      <c r="O5" s="515">
        <f>VLOOKUP(A5,'[1]1516'!$B$7:$D$25,3,FALSE)</f>
        <v>538.5</v>
      </c>
      <c r="P5" s="540">
        <v>0.96</v>
      </c>
      <c r="Q5" s="268"/>
    </row>
    <row r="6" spans="1:17" ht="30" x14ac:dyDescent="0.25">
      <c r="A6" s="266" t="s">
        <v>474</v>
      </c>
      <c r="B6" s="267" t="s">
        <v>508</v>
      </c>
      <c r="C6" s="497">
        <f>VLOOKUP(A6,Example!$B$3:$E$21,4,FALSE)</f>
        <v>8.9542692676686918E-3</v>
      </c>
      <c r="D6" s="326" t="s">
        <v>520</v>
      </c>
      <c r="E6" s="503" t="s">
        <v>524</v>
      </c>
      <c r="F6" s="507"/>
      <c r="G6" s="504"/>
      <c r="H6" s="505"/>
      <c r="I6" s="508"/>
      <c r="J6" s="509"/>
      <c r="K6" s="538">
        <v>0.93333333333333335</v>
      </c>
      <c r="L6" s="538">
        <v>0.93333333333333335</v>
      </c>
      <c r="M6" s="543">
        <v>0.19366645448758751</v>
      </c>
      <c r="N6" s="543">
        <v>0.17759388924252067</v>
      </c>
      <c r="O6" s="515">
        <f>VLOOKUP(A6,'[1]1516'!$B$7:$D$25,3,FALSE)</f>
        <v>539.48</v>
      </c>
      <c r="P6" s="540">
        <v>0.92</v>
      </c>
      <c r="Q6" s="268"/>
    </row>
    <row r="7" spans="1:17" x14ac:dyDescent="0.25">
      <c r="A7" s="266" t="s">
        <v>475</v>
      </c>
      <c r="B7" s="267" t="s">
        <v>491</v>
      </c>
      <c r="C7" s="497">
        <f>VLOOKUP(A7,Example!$B$3:$E$21,4,FALSE)</f>
        <v>2.2676077489112479E-2</v>
      </c>
      <c r="D7" s="326" t="s">
        <v>513</v>
      </c>
      <c r="E7" s="503"/>
      <c r="F7" s="507"/>
      <c r="G7" s="504"/>
      <c r="H7" s="505"/>
      <c r="I7" s="508"/>
      <c r="J7" s="509"/>
      <c r="K7" s="538">
        <v>0.98333333333333328</v>
      </c>
      <c r="L7" s="538">
        <v>0.98333333333333328</v>
      </c>
      <c r="M7" s="543">
        <v>8.7434944237918213E-2</v>
      </c>
      <c r="N7" s="543">
        <v>8.7434944237918213E-2</v>
      </c>
      <c r="O7" s="515">
        <f>VLOOKUP(A7,'[1]1516'!$B$7:$D$25,3,FALSE)</f>
        <v>553.16</v>
      </c>
      <c r="P7" s="540">
        <v>0.9</v>
      </c>
      <c r="Q7" s="268"/>
    </row>
    <row r="8" spans="1:17" x14ac:dyDescent="0.25">
      <c r="A8" s="266" t="s">
        <v>477</v>
      </c>
      <c r="B8" s="267" t="s">
        <v>492</v>
      </c>
      <c r="C8" s="497">
        <f>VLOOKUP(A8,Example!$B$3:$E$21,4,FALSE)</f>
        <v>2.2151545586430087E-2</v>
      </c>
      <c r="D8" s="326" t="s">
        <v>517</v>
      </c>
      <c r="E8" s="503"/>
      <c r="F8" s="507"/>
      <c r="G8" s="504"/>
      <c r="H8" s="505"/>
      <c r="I8" s="508"/>
      <c r="J8" s="509"/>
      <c r="K8" s="538">
        <v>0.85526315789473684</v>
      </c>
      <c r="L8" s="538">
        <v>0.85526315789473684</v>
      </c>
      <c r="M8" s="543">
        <v>0.27637583154653911</v>
      </c>
      <c r="N8" s="543">
        <v>0.27648578811369506</v>
      </c>
      <c r="O8" s="515">
        <f>VLOOKUP(A8,'[1]1516'!$B$7:$D$25,3,FALSE)</f>
        <v>534.4</v>
      </c>
      <c r="P8" s="540">
        <v>0.94</v>
      </c>
      <c r="Q8" s="268"/>
    </row>
    <row r="9" spans="1:17" x14ac:dyDescent="0.25">
      <c r="A9" s="266" t="s">
        <v>478</v>
      </c>
      <c r="B9" s="267" t="s">
        <v>493</v>
      </c>
      <c r="C9" s="497">
        <f>VLOOKUP(A9,Example!$B$3:$E$21,4,FALSE)</f>
        <v>-7.6425227210134951E-3</v>
      </c>
      <c r="D9" s="326" t="s">
        <v>511</v>
      </c>
      <c r="E9" s="503"/>
      <c r="F9" s="507"/>
      <c r="G9" s="504"/>
      <c r="H9" s="505"/>
      <c r="I9" s="508"/>
      <c r="J9" s="509"/>
      <c r="K9" s="538">
        <v>0.90588235294117647</v>
      </c>
      <c r="L9" s="538">
        <v>0.90588235294117647</v>
      </c>
      <c r="M9" s="543">
        <v>0.27819288778192885</v>
      </c>
      <c r="N9" s="543">
        <v>0.27770859277708593</v>
      </c>
      <c r="O9" s="515">
        <f>VLOOKUP(A9,'[1]1516'!$B$7:$D$25,3,FALSE)</f>
        <v>543.85</v>
      </c>
      <c r="P9" s="540">
        <v>0.97</v>
      </c>
      <c r="Q9" s="268"/>
    </row>
    <row r="10" spans="1:17" ht="30" x14ac:dyDescent="0.25">
      <c r="A10" s="266" t="s">
        <v>479</v>
      </c>
      <c r="B10" s="267" t="s">
        <v>502</v>
      </c>
      <c r="C10" s="497">
        <f>VLOOKUP(A10,Example!$B$3:$E$21,4,FALSE)</f>
        <v>4.1611749199774055E-2</v>
      </c>
      <c r="D10" s="544" t="s">
        <v>540</v>
      </c>
      <c r="E10" s="503"/>
      <c r="F10" s="507"/>
      <c r="G10" s="504"/>
      <c r="H10" s="505"/>
      <c r="I10" s="508"/>
      <c r="J10" s="509"/>
      <c r="K10" s="538">
        <v>0.83333333333333337</v>
      </c>
      <c r="L10" s="538">
        <v>0.83333333333333337</v>
      </c>
      <c r="M10" s="543">
        <v>0.18867576540022132</v>
      </c>
      <c r="N10" s="543">
        <v>0.18867576540022132</v>
      </c>
      <c r="O10" s="515">
        <f>VLOOKUP(A10,'[1]1516'!$B$7:$D$25,3,FALSE)</f>
        <v>489.86</v>
      </c>
      <c r="P10" s="540">
        <v>0.94</v>
      </c>
      <c r="Q10" s="268"/>
    </row>
    <row r="11" spans="1:17" x14ac:dyDescent="0.25">
      <c r="A11" s="266" t="s">
        <v>480</v>
      </c>
      <c r="B11" s="267" t="s">
        <v>503</v>
      </c>
      <c r="C11" s="497">
        <f>VLOOKUP(A11,Example!$B$3:$E$21,4,FALSE)</f>
        <v>3.5203270497388144E-3</v>
      </c>
      <c r="D11" s="326" t="s">
        <v>512</v>
      </c>
      <c r="E11" s="503"/>
      <c r="F11" s="507"/>
      <c r="G11" s="504"/>
      <c r="H11" s="505"/>
      <c r="I11" s="508"/>
      <c r="J11" s="509"/>
      <c r="K11" s="538"/>
      <c r="L11" s="538"/>
      <c r="M11" s="543">
        <v>0.15456196096232411</v>
      </c>
      <c r="N11" s="543">
        <v>0.15433499773036768</v>
      </c>
      <c r="O11" s="515">
        <f>VLOOKUP(A11,'[1]1516'!$B$7:$D$25,3,FALSE)</f>
        <v>527.67999999999995</v>
      </c>
      <c r="P11" s="540">
        <v>0.9</v>
      </c>
      <c r="Q11" s="268"/>
    </row>
    <row r="12" spans="1:17" x14ac:dyDescent="0.25">
      <c r="A12" s="266" t="s">
        <v>481</v>
      </c>
      <c r="B12" s="267" t="s">
        <v>506</v>
      </c>
      <c r="C12" s="497">
        <f>VLOOKUP(A12,Example!$B$3:$E$21,4,FALSE)</f>
        <v>1.1948224361101892E-2</v>
      </c>
      <c r="D12" s="326" t="s">
        <v>521</v>
      </c>
      <c r="E12" s="503"/>
      <c r="F12" s="507"/>
      <c r="G12" s="504"/>
      <c r="H12" s="505"/>
      <c r="I12" s="508"/>
      <c r="J12" s="509"/>
      <c r="K12" s="538"/>
      <c r="L12" s="538"/>
      <c r="M12" s="543">
        <v>0.11962987442167879</v>
      </c>
      <c r="N12" s="543">
        <v>0.12095175148711169</v>
      </c>
      <c r="O12" s="515">
        <f>VLOOKUP(A12,'[1]1516'!$B$7:$D$25,3,FALSE)</f>
        <v>559</v>
      </c>
      <c r="P12" s="540">
        <v>0.86</v>
      </c>
      <c r="Q12" s="268"/>
    </row>
    <row r="13" spans="1:17" x14ac:dyDescent="0.25">
      <c r="A13" s="266" t="s">
        <v>482</v>
      </c>
      <c r="B13" s="267" t="s">
        <v>494</v>
      </c>
      <c r="C13" s="497">
        <f>VLOOKUP(A13,Example!$B$3:$E$21,4,FALSE)</f>
        <v>1.7675415104445636E-2</v>
      </c>
      <c r="D13" s="326" t="s">
        <v>515</v>
      </c>
      <c r="E13" s="503"/>
      <c r="F13" s="507"/>
      <c r="G13" s="504"/>
      <c r="H13" s="505"/>
      <c r="I13" s="508"/>
      <c r="J13" s="509"/>
      <c r="K13" s="538"/>
      <c r="L13" s="538"/>
      <c r="M13" s="543">
        <v>0.22406785651175121</v>
      </c>
      <c r="N13" s="543">
        <v>0.22406785651175121</v>
      </c>
      <c r="O13" s="515">
        <f>VLOOKUP(A13,'[1]1516'!$B$7:$D$25,3,FALSE)</f>
        <v>555.16999999999996</v>
      </c>
      <c r="P13" s="540">
        <v>0.9</v>
      </c>
      <c r="Q13" s="268"/>
    </row>
    <row r="14" spans="1:17" x14ac:dyDescent="0.25">
      <c r="A14" s="266" t="s">
        <v>483</v>
      </c>
      <c r="B14" s="267" t="s">
        <v>495</v>
      </c>
      <c r="C14" s="497">
        <f>VLOOKUP(A14,Example!$B$3:$E$21,4,FALSE)</f>
        <v>-6.5775049331286996E-4</v>
      </c>
      <c r="D14" s="326" t="s">
        <v>516</v>
      </c>
      <c r="E14" s="503"/>
      <c r="F14" s="507"/>
      <c r="G14" s="504"/>
      <c r="H14" s="505"/>
      <c r="I14" s="508"/>
      <c r="J14" s="509"/>
      <c r="K14" s="538">
        <v>0.83333333333333337</v>
      </c>
      <c r="L14" s="538">
        <v>0.83333333333333337</v>
      </c>
      <c r="M14" s="543">
        <v>9.0312705007653621E-2</v>
      </c>
      <c r="N14" s="543">
        <v>9.0312705007653621E-2</v>
      </c>
      <c r="O14" s="515">
        <f>VLOOKUP(A14,'[1]1516'!$B$7:$D$25,3,FALSE)</f>
        <v>542.99</v>
      </c>
      <c r="P14" s="540">
        <v>0.96</v>
      </c>
      <c r="Q14" s="268"/>
    </row>
    <row r="15" spans="1:17" x14ac:dyDescent="0.25">
      <c r="A15" s="266" t="s">
        <v>488</v>
      </c>
      <c r="B15" s="267" t="s">
        <v>496</v>
      </c>
      <c r="C15" s="497">
        <f>VLOOKUP(A15,Example!$B$3:$E$21,4,FALSE)</f>
        <v>7.458638459452129E-4</v>
      </c>
      <c r="D15" s="326" t="s">
        <v>510</v>
      </c>
      <c r="E15" s="503"/>
      <c r="F15" s="507"/>
      <c r="G15" s="504"/>
      <c r="H15" s="505"/>
      <c r="I15" s="508"/>
      <c r="J15" s="509"/>
      <c r="K15" s="538">
        <v>0.89247311827956988</v>
      </c>
      <c r="L15" s="538">
        <v>0.89247311827956988</v>
      </c>
      <c r="M15" s="543">
        <v>7.7844716712922229E-2</v>
      </c>
      <c r="N15" s="543">
        <v>7.7844716712922229E-2</v>
      </c>
      <c r="O15" s="515">
        <f>VLOOKUP(A15,'[1]1516'!$B$7:$D$25,3,FALSE)</f>
        <v>525.91</v>
      </c>
      <c r="P15" s="540">
        <v>0.94</v>
      </c>
      <c r="Q15" s="268"/>
    </row>
    <row r="16" spans="1:17" x14ac:dyDescent="0.25">
      <c r="A16" s="266" t="s">
        <v>489</v>
      </c>
      <c r="B16" s="267" t="s">
        <v>497</v>
      </c>
      <c r="C16" s="497">
        <f>VLOOKUP(A16,Example!$B$3:$E$21,4,FALSE)</f>
        <v>-6.0018863071250965E-4</v>
      </c>
      <c r="D16" s="326" t="s">
        <v>519</v>
      </c>
      <c r="E16" s="503"/>
      <c r="F16" s="510"/>
      <c r="G16" s="504"/>
      <c r="H16" s="505"/>
      <c r="I16" s="508"/>
      <c r="J16" s="509"/>
      <c r="K16" s="538"/>
      <c r="L16" s="538"/>
      <c r="M16" s="543">
        <v>0.10709378220542769</v>
      </c>
      <c r="N16" s="543">
        <v>0.1069220199244246</v>
      </c>
      <c r="O16" s="515">
        <f>VLOOKUP(A16,'[1]1516'!$B$7:$D$25,3,FALSE)</f>
        <v>548.03</v>
      </c>
      <c r="P16" s="540">
        <v>0.85</v>
      </c>
      <c r="Q16" s="268"/>
    </row>
    <row r="17" spans="1:17" ht="17.25" customHeight="1" x14ac:dyDescent="0.25">
      <c r="A17" s="266" t="s">
        <v>484</v>
      </c>
      <c r="B17" s="267" t="s">
        <v>504</v>
      </c>
      <c r="C17" s="497">
        <f>VLOOKUP(A17,Example!$B$3:$E$21,4,FALSE)</f>
        <v>8.1660428717250759E-3</v>
      </c>
      <c r="D17" s="326" t="s">
        <v>509</v>
      </c>
      <c r="E17" s="503" t="s">
        <v>537</v>
      </c>
      <c r="F17" s="507"/>
      <c r="G17" s="504"/>
      <c r="H17" s="505"/>
      <c r="I17" s="508"/>
      <c r="J17" s="509"/>
      <c r="K17" s="538"/>
      <c r="L17" s="538"/>
      <c r="M17" s="543">
        <v>0.10652688535678052</v>
      </c>
      <c r="N17" s="543">
        <v>0.10517416300304362</v>
      </c>
      <c r="O17" s="515">
        <f>VLOOKUP(A17,'[1]1516'!$B$7:$D$25,3,FALSE)</f>
        <v>557.21</v>
      </c>
      <c r="P17" s="540">
        <v>0.89</v>
      </c>
      <c r="Q17" s="268"/>
    </row>
    <row r="18" spans="1:17" x14ac:dyDescent="0.25">
      <c r="A18" s="266" t="s">
        <v>485</v>
      </c>
      <c r="B18" s="267" t="s">
        <v>498</v>
      </c>
      <c r="C18" s="497">
        <f>VLOOKUP(A18,Example!$B$3:$E$21,4,FALSE)</f>
        <v>-7.2046109510086451E-4</v>
      </c>
      <c r="D18" s="326" t="s">
        <v>518</v>
      </c>
      <c r="E18" s="503"/>
      <c r="F18" s="507"/>
      <c r="G18" s="504"/>
      <c r="H18" s="505"/>
      <c r="I18" s="508"/>
      <c r="J18" s="509"/>
      <c r="K18" s="538">
        <v>0.9550561797752809</v>
      </c>
      <c r="L18" s="538">
        <v>0.9550561797752809</v>
      </c>
      <c r="M18" s="543">
        <v>0.10892212480660134</v>
      </c>
      <c r="N18" s="543">
        <v>0.10892212480660134</v>
      </c>
      <c r="O18" s="515">
        <f>VLOOKUP(A18,'[1]1516'!$B$7:$D$25,3,FALSE)</f>
        <v>546.5</v>
      </c>
      <c r="P18" s="540">
        <v>0.93</v>
      </c>
      <c r="Q18" s="268"/>
    </row>
    <row r="19" spans="1:17" x14ac:dyDescent="0.25">
      <c r="A19" s="266" t="s">
        <v>486</v>
      </c>
      <c r="B19" s="267" t="s">
        <v>505</v>
      </c>
      <c r="C19" s="497">
        <f>VLOOKUP(A19,Example!$B$3:$E$21,4,FALSE)</f>
        <v>-2.984896424094084E-3</v>
      </c>
      <c r="D19" s="326" t="s">
        <v>518</v>
      </c>
      <c r="E19" s="503"/>
      <c r="F19" s="507"/>
      <c r="G19" s="504"/>
      <c r="H19" s="505"/>
      <c r="I19" s="508"/>
      <c r="J19" s="509"/>
      <c r="K19" s="538">
        <v>0.7857142857142857</v>
      </c>
      <c r="L19" s="538">
        <v>0.7857142857142857</v>
      </c>
      <c r="M19" s="543">
        <v>0.19557151406343506</v>
      </c>
      <c r="N19" s="543">
        <v>0.19557151406343506</v>
      </c>
      <c r="O19" s="515">
        <f>VLOOKUP(A19,'[1]1516'!$B$7:$D$25,3,FALSE)</f>
        <v>554.82000000000005</v>
      </c>
      <c r="P19" s="540">
        <v>0.9</v>
      </c>
      <c r="Q19" s="268"/>
    </row>
    <row r="20" spans="1:17" x14ac:dyDescent="0.25">
      <c r="A20" s="266" t="s">
        <v>487</v>
      </c>
      <c r="B20" s="267" t="s">
        <v>507</v>
      </c>
      <c r="C20" s="497">
        <f>VLOOKUP(A20,Example!$B$3:$E$21,4,FALSE)</f>
        <v>-1.7095310136157338E-2</v>
      </c>
      <c r="D20" s="326" t="s">
        <v>509</v>
      </c>
      <c r="E20" s="503"/>
      <c r="F20" s="507"/>
      <c r="G20" s="504"/>
      <c r="H20" s="505"/>
      <c r="I20" s="508"/>
      <c r="J20" s="509"/>
      <c r="K20" s="538"/>
      <c r="L20" s="538"/>
      <c r="M20" s="543">
        <v>0.34861684242702123</v>
      </c>
      <c r="N20" s="543">
        <v>0.34800550206327374</v>
      </c>
      <c r="O20" s="515">
        <f>VLOOKUP(A20,'[1]1516'!$B$7:$D$25,3,FALSE)</f>
        <v>558.6</v>
      </c>
      <c r="P20" s="540">
        <v>0.88</v>
      </c>
      <c r="Q20" s="268"/>
    </row>
    <row r="21" spans="1:17" x14ac:dyDescent="0.25"/>
    <row r="22" spans="1:17" ht="75.75" customHeight="1" x14ac:dyDescent="0.25">
      <c r="D22" s="113"/>
      <c r="E22" s="113"/>
      <c r="M22"/>
      <c r="N22"/>
    </row>
    <row r="23" spans="1:17" x14ac:dyDescent="0.25">
      <c r="D23" s="113"/>
      <c r="E23" s="113"/>
      <c r="M23"/>
      <c r="N23"/>
    </row>
    <row r="24" spans="1:17" x14ac:dyDescent="0.25">
      <c r="D24" s="113"/>
      <c r="E24" s="113"/>
      <c r="M24"/>
      <c r="N24"/>
    </row>
    <row r="25" spans="1:17" x14ac:dyDescent="0.25">
      <c r="D25" s="113"/>
      <c r="E25" s="113"/>
      <c r="M25"/>
      <c r="N25"/>
    </row>
    <row r="26" spans="1:17" x14ac:dyDescent="0.25">
      <c r="D26" s="113"/>
      <c r="E26" s="113"/>
      <c r="M26"/>
      <c r="N26"/>
    </row>
    <row r="27" spans="1:17" x14ac:dyDescent="0.25">
      <c r="D27" s="113"/>
      <c r="E27" s="113"/>
      <c r="M27"/>
      <c r="N27"/>
    </row>
    <row r="28" spans="1:17" x14ac:dyDescent="0.25">
      <c r="D28" s="113"/>
      <c r="E28" s="113"/>
      <c r="M28"/>
      <c r="N28"/>
    </row>
    <row r="29" spans="1:17" x14ac:dyDescent="0.25">
      <c r="D29" s="113"/>
      <c r="E29" s="113"/>
      <c r="M29"/>
      <c r="N29"/>
    </row>
    <row r="30" spans="1:17" x14ac:dyDescent="0.25">
      <c r="D30" s="113"/>
      <c r="E30" s="113"/>
      <c r="M30"/>
      <c r="N30"/>
    </row>
    <row r="31" spans="1:17" x14ac:dyDescent="0.25">
      <c r="D31" s="113"/>
      <c r="E31" s="113"/>
      <c r="M31"/>
      <c r="N31"/>
    </row>
    <row r="32" spans="1:17" x14ac:dyDescent="0.25">
      <c r="D32" s="113"/>
      <c r="E32" s="113"/>
      <c r="M32"/>
      <c r="N32"/>
    </row>
    <row r="33" spans="4:14" x14ac:dyDescent="0.25">
      <c r="D33" s="113"/>
      <c r="E33" s="113"/>
      <c r="M33"/>
      <c r="N33"/>
    </row>
    <row r="34" spans="4:14" x14ac:dyDescent="0.25">
      <c r="D34" s="113"/>
      <c r="E34" s="113"/>
      <c r="M34"/>
      <c r="N34"/>
    </row>
    <row r="35" spans="4:14" x14ac:dyDescent="0.25">
      <c r="D35" s="113"/>
      <c r="E35" s="113"/>
      <c r="M35"/>
      <c r="N35"/>
    </row>
    <row r="36" spans="4:14" x14ac:dyDescent="0.25">
      <c r="D36" s="113"/>
      <c r="E36" s="113"/>
      <c r="M36"/>
      <c r="N36"/>
    </row>
    <row r="37" spans="4:14" x14ac:dyDescent="0.25">
      <c r="D37" s="113"/>
      <c r="E37" s="113"/>
      <c r="M37"/>
      <c r="N37"/>
    </row>
    <row r="38" spans="4:14" x14ac:dyDescent="0.25">
      <c r="D38" s="113"/>
      <c r="E38" s="113"/>
      <c r="M38"/>
      <c r="N38"/>
    </row>
    <row r="39" spans="4:14" x14ac:dyDescent="0.25">
      <c r="D39" s="113"/>
      <c r="E39" s="113"/>
      <c r="M39"/>
      <c r="N39"/>
    </row>
    <row r="40" spans="4:14" x14ac:dyDescent="0.25">
      <c r="D40" s="113"/>
      <c r="E40" s="113"/>
      <c r="M40"/>
      <c r="N40"/>
    </row>
    <row r="41" spans="4:14" x14ac:dyDescent="0.25">
      <c r="F41" s="542"/>
    </row>
    <row r="42" spans="4:14" x14ac:dyDescent="0.25">
      <c r="F42" s="542"/>
    </row>
    <row r="43" spans="4:14" x14ac:dyDescent="0.25">
      <c r="F43" s="542"/>
    </row>
    <row r="44" spans="4:14" x14ac:dyDescent="0.25"/>
    <row r="45" spans="4:14" ht="24.75" customHeight="1" x14ac:dyDescent="0.25"/>
    <row r="46" spans="4:14" x14ac:dyDescent="0.25"/>
    <row r="47" spans="4:14" x14ac:dyDescent="0.25"/>
    <row r="48" spans="4: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sheetData>
  <conditionalFormatting sqref="D2:E20 G2:G20">
    <cfRule type="expression" dxfId="12" priority="13">
      <formula>D2="Requires improvement"</formula>
    </cfRule>
    <cfRule type="expression" dxfId="11" priority="14">
      <formula>D2="Outstanding"</formula>
    </cfRule>
    <cfRule type="expression" priority="15">
      <formula>D2="Not yet inspected"</formula>
    </cfRule>
    <cfRule type="expression" dxfId="10" priority="16">
      <formula>D2="Good"</formula>
    </cfRule>
  </conditionalFormatting>
  <conditionalFormatting sqref="K2:K20">
    <cfRule type="expression" dxfId="9" priority="9">
      <formula>K2="Unsatisfactory"</formula>
    </cfRule>
    <cfRule type="expression" dxfId="8" priority="10">
      <formula>K2="Needs Improvement"</formula>
    </cfRule>
    <cfRule type="expression" dxfId="7" priority="11">
      <formula>K2="Satisfactory"</formula>
    </cfRule>
    <cfRule type="expression" dxfId="6" priority="12">
      <formula>K2="Excellent"</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6"/>
  <sheetViews>
    <sheetView zoomScale="85" zoomScaleNormal="85" workbookViewId="0">
      <pane xSplit="2" ySplit="4" topLeftCell="C5" activePane="bottomRight" state="frozen"/>
      <selection pane="topRight" activeCell="C1" sqref="C1"/>
      <selection pane="bottomLeft" activeCell="A5" sqref="A5"/>
      <selection pane="bottomRight" activeCell="D32" sqref="D32"/>
    </sheetView>
  </sheetViews>
  <sheetFormatPr defaultColWidth="9.140625" defaultRowHeight="15" x14ac:dyDescent="0.25"/>
  <cols>
    <col min="1" max="1" width="47.140625" style="113" customWidth="1"/>
    <col min="2" max="2" width="10.140625" style="1" customWidth="1"/>
    <col min="3" max="5" width="10.42578125" style="113" customWidth="1"/>
    <col min="6" max="6" width="12.85546875" style="113" customWidth="1"/>
    <col min="7" max="7" width="11.42578125" style="1" customWidth="1"/>
    <col min="8" max="8" width="12.140625" style="1" customWidth="1"/>
    <col min="9" max="9" width="22.140625" style="113" customWidth="1"/>
    <col min="10" max="10" width="15.42578125" style="113" bestFit="1" customWidth="1"/>
    <col min="11" max="11" width="10" style="113" customWidth="1"/>
    <col min="12" max="12" width="47.7109375" style="113" customWidth="1"/>
    <col min="13" max="13" width="13" style="113" customWidth="1"/>
    <col min="14" max="14" width="10.42578125" style="113" customWidth="1"/>
    <col min="15" max="15" width="9.5703125" style="113" customWidth="1"/>
    <col min="16" max="18" width="9.140625" style="113"/>
    <col min="19" max="19" width="40.42578125" style="113" customWidth="1"/>
    <col min="20" max="20" width="15" style="113" bestFit="1" customWidth="1"/>
    <col min="21" max="21" width="24.85546875" style="113" customWidth="1"/>
    <col min="22" max="22" width="23.5703125" style="113" bestFit="1" customWidth="1"/>
    <col min="23" max="23" width="16" style="113" bestFit="1" customWidth="1"/>
    <col min="24" max="24" width="22" style="113" bestFit="1" customWidth="1"/>
    <col min="25" max="25" width="11.85546875" style="113" customWidth="1"/>
    <col min="26" max="26" width="18.5703125" style="113" bestFit="1" customWidth="1"/>
    <col min="27" max="27" width="17.85546875" style="113" bestFit="1" customWidth="1"/>
    <col min="28" max="28" width="19.140625" style="113" bestFit="1" customWidth="1"/>
    <col min="29" max="30" width="10.28515625" style="113" customWidth="1"/>
    <col min="31" max="33" width="9.140625" style="113"/>
    <col min="34" max="34" width="14.28515625" style="113" customWidth="1"/>
    <col min="35" max="35" width="15.7109375" style="113" customWidth="1"/>
    <col min="36" max="36" width="9.5703125" style="113" bestFit="1" customWidth="1"/>
    <col min="37" max="37" width="15.140625" style="113" bestFit="1" customWidth="1"/>
    <col min="38" max="38" width="15.42578125" style="113" bestFit="1" customWidth="1"/>
    <col min="39" max="39" width="7.85546875" style="113" bestFit="1" customWidth="1"/>
    <col min="40" max="40" width="13.28515625" style="113" bestFit="1" customWidth="1"/>
    <col min="41" max="41" width="11.5703125" style="113" bestFit="1" customWidth="1"/>
    <col min="42" max="16384" width="9.140625" style="113"/>
  </cols>
  <sheetData>
    <row r="1" spans="1:41" ht="15" customHeight="1" x14ac:dyDescent="0.25">
      <c r="A1" s="45" t="s">
        <v>4</v>
      </c>
      <c r="B1" s="32"/>
      <c r="C1" s="117"/>
      <c r="D1" s="117"/>
      <c r="E1" s="117"/>
      <c r="F1" s="117"/>
      <c r="G1" s="32"/>
      <c r="H1" s="32"/>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row>
    <row r="2" spans="1:41" s="1" customFormat="1" ht="15.75" thickBot="1" x14ac:dyDescent="0.3">
      <c r="A2" s="235"/>
      <c r="B2" s="235"/>
      <c r="C2" s="119"/>
      <c r="D2" s="119"/>
      <c r="E2" s="249">
        <f>1-C5/D5</f>
        <v>3.1931139802859887E-3</v>
      </c>
      <c r="F2" s="119"/>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row>
    <row r="3" spans="1:41" s="23" customFormat="1" ht="51.75" thickBot="1" x14ac:dyDescent="0.3">
      <c r="A3" s="246"/>
      <c r="B3" s="120"/>
      <c r="C3" s="120"/>
      <c r="D3" s="120"/>
      <c r="E3" s="247"/>
      <c r="F3" s="120"/>
      <c r="G3" s="120"/>
      <c r="H3" s="120"/>
      <c r="I3" s="120"/>
      <c r="J3" s="120"/>
      <c r="K3" s="120"/>
      <c r="L3" s="120"/>
      <c r="M3" s="545" t="s">
        <v>280</v>
      </c>
      <c r="N3" s="545"/>
      <c r="O3" s="545"/>
      <c r="P3" s="545"/>
      <c r="Q3" s="545"/>
      <c r="R3" s="50"/>
      <c r="S3" s="118" t="s">
        <v>130</v>
      </c>
      <c r="T3" s="120" t="s">
        <v>306</v>
      </c>
      <c r="U3" s="120" t="s">
        <v>229</v>
      </c>
      <c r="V3" s="120" t="s">
        <v>140</v>
      </c>
      <c r="W3" s="120" t="s">
        <v>132</v>
      </c>
      <c r="X3" s="120" t="s">
        <v>167</v>
      </c>
      <c r="Y3" s="120" t="s">
        <v>139</v>
      </c>
      <c r="Z3" s="118" t="s">
        <v>141</v>
      </c>
      <c r="AA3" s="118" t="s">
        <v>142</v>
      </c>
      <c r="AB3" s="118" t="s">
        <v>143</v>
      </c>
      <c r="AC3" s="546" t="s">
        <v>144</v>
      </c>
      <c r="AD3" s="547"/>
      <c r="AE3" s="547"/>
      <c r="AF3" s="547"/>
      <c r="AG3" s="547"/>
      <c r="AH3" s="118" t="s">
        <v>284</v>
      </c>
      <c r="AI3" s="547" t="s">
        <v>298</v>
      </c>
      <c r="AJ3" s="547"/>
      <c r="AK3" s="548"/>
      <c r="AL3" s="546" t="s">
        <v>300</v>
      </c>
      <c r="AM3" s="547"/>
      <c r="AN3" s="548"/>
      <c r="AO3" s="120" t="s">
        <v>289</v>
      </c>
    </row>
    <row r="4" spans="1:41" s="1" customFormat="1" ht="64.5" thickBot="1" x14ac:dyDescent="0.3">
      <c r="A4" s="242" t="s">
        <v>0</v>
      </c>
      <c r="B4" s="243" t="s">
        <v>1</v>
      </c>
      <c r="C4" s="243" t="s">
        <v>265</v>
      </c>
      <c r="D4" s="245" t="s">
        <v>266</v>
      </c>
      <c r="E4" s="269" t="s">
        <v>281</v>
      </c>
      <c r="F4" s="245" t="s">
        <v>225</v>
      </c>
      <c r="G4" s="245" t="s">
        <v>117</v>
      </c>
      <c r="H4" s="245" t="s">
        <v>2</v>
      </c>
      <c r="I4" s="245" t="s">
        <v>105</v>
      </c>
      <c r="J4" s="245" t="s">
        <v>123</v>
      </c>
      <c r="K4" s="245" t="s">
        <v>136</v>
      </c>
      <c r="L4" s="245" t="s">
        <v>124</v>
      </c>
      <c r="M4" s="120" t="s">
        <v>129</v>
      </c>
      <c r="N4" s="270" t="s">
        <v>125</v>
      </c>
      <c r="O4" s="270" t="s">
        <v>126</v>
      </c>
      <c r="P4" s="270" t="s">
        <v>127</v>
      </c>
      <c r="Q4" s="270" t="s">
        <v>137</v>
      </c>
      <c r="R4" s="270" t="s">
        <v>138</v>
      </c>
      <c r="S4" s="54"/>
      <c r="T4" s="127"/>
      <c r="U4" s="127"/>
      <c r="V4" s="54"/>
      <c r="W4" s="54"/>
      <c r="X4" s="54"/>
      <c r="Y4" s="127" t="s">
        <v>134</v>
      </c>
      <c r="Z4" s="227"/>
      <c r="AA4" s="227"/>
      <c r="AB4" s="227"/>
      <c r="AC4" s="320" t="s">
        <v>324</v>
      </c>
      <c r="AD4" s="127" t="s">
        <v>320</v>
      </c>
      <c r="AE4" s="127" t="s">
        <v>321</v>
      </c>
      <c r="AF4" s="127" t="s">
        <v>322</v>
      </c>
      <c r="AG4" s="319" t="s">
        <v>323</v>
      </c>
      <c r="AH4" s="127"/>
      <c r="AI4" s="120" t="s">
        <v>290</v>
      </c>
      <c r="AJ4" s="120" t="s">
        <v>291</v>
      </c>
      <c r="AK4" s="120" t="s">
        <v>292</v>
      </c>
      <c r="AL4" s="120" t="s">
        <v>293</v>
      </c>
      <c r="AM4" s="120" t="s">
        <v>296</v>
      </c>
      <c r="AN4" s="120" t="s">
        <v>297</v>
      </c>
      <c r="AO4" s="54"/>
    </row>
    <row r="5" spans="1:41" s="1" customFormat="1" ht="109.5" customHeight="1" x14ac:dyDescent="0.25">
      <c r="A5" s="160" t="s">
        <v>154</v>
      </c>
      <c r="B5" s="236" t="s">
        <v>7</v>
      </c>
      <c r="C5" s="98">
        <f>IF('North 1'!C5="","",'North 1'!C5)</f>
        <v>7180</v>
      </c>
      <c r="D5" s="271">
        <f>IF('North 1'!D5="","",'North 1'!D5)</f>
        <v>7203</v>
      </c>
      <c r="E5" s="272">
        <f t="shared" ref="E5:E56" si="0">ROUND(1-C5/D5,4)</f>
        <v>3.2000000000000002E-3</v>
      </c>
      <c r="F5" s="271" t="str">
        <f>IF('North 1'!F5="","",'North 1'!F5)</f>
        <v>open</v>
      </c>
      <c r="G5" s="273" t="str">
        <f>IF('North 1'!G5="","",'North 1'!G5)</f>
        <v>GMS</v>
      </c>
      <c r="H5" s="274" t="str">
        <f>IF('North 1'!H5="","",'North 1'!H5)</f>
        <v>A</v>
      </c>
      <c r="I5" s="273" t="str">
        <f>IF('North 1'!I5="","",'North 1'!I5)</f>
        <v/>
      </c>
      <c r="J5" s="275" t="str">
        <f>IF('North 1'!J5="","",'North 1'!J5)</f>
        <v>not yet inspected</v>
      </c>
      <c r="K5" s="276" t="str">
        <f>IF('North 1'!K5="","",'North 1'!K5)</f>
        <v/>
      </c>
      <c r="L5" s="277" t="str">
        <f>IF('North 1'!L5="","",'North 1'!L5)</f>
        <v>It is recommended that any notices in the shared waiting area that are practice specific be marked as such. Practice information to be displayed including performance, patient
experience and Friends &amp; Family test outcomes. Electronic booking in points to be marked for relevant practice. 7.9.15</v>
      </c>
      <c r="M5" s="278" t="str">
        <f>IF('North 1'!M5="","",'North 1'!M5)</f>
        <v>Y</v>
      </c>
      <c r="N5" s="278" t="str">
        <f>IF('North 1'!N5="","",'North 1'!N5)</f>
        <v>Y</v>
      </c>
      <c r="O5" s="278" t="str">
        <f>IF('North 1'!O5="","",'North 1'!O5)</f>
        <v>Y</v>
      </c>
      <c r="P5" s="278" t="str">
        <f>IF('North 1'!P5="","",'North 1'!P5)</f>
        <v>Y</v>
      </c>
      <c r="Q5" s="278" t="str">
        <f>IF('North 1'!Q5="","",'North 1'!Q5)</f>
        <v>Y</v>
      </c>
      <c r="R5" s="279" t="str">
        <f>IF('North 1'!R5="","",'North 1'!R5)</f>
        <v>Y</v>
      </c>
      <c r="S5" s="273" t="str">
        <f>IF('North 1'!S5="","",'North 1'!S5)</f>
        <v>Y</v>
      </c>
      <c r="T5" s="280" t="str">
        <f>IF('North 1'!T5="","",'North 1'!T5)</f>
        <v/>
      </c>
      <c r="U5" s="280" t="str">
        <f>IF('North 1'!U5="","",'North 1'!U5)</f>
        <v/>
      </c>
      <c r="V5" s="273" t="str">
        <f>IF('North 1'!V5="","",'North 1'!V5)</f>
        <v/>
      </c>
      <c r="W5" s="273" t="str">
        <f>IF('North 1'!W5="","",'North 1'!W5)</f>
        <v/>
      </c>
      <c r="X5" s="273" t="str">
        <f>IF('North 1'!X5="","",'North 1'!X5)</f>
        <v/>
      </c>
      <c r="Y5" s="281" t="str">
        <f>IF('North 1'!Y5="","",'North 1'!Y5)</f>
        <v/>
      </c>
      <c r="Z5" s="273" t="str">
        <f>IF('North 1'!Z5="","",'North 1'!Z5)</f>
        <v/>
      </c>
      <c r="AA5" s="273" t="str">
        <f>IF('North 1'!AA5="","",'North 1'!AA5)</f>
        <v/>
      </c>
      <c r="AB5" s="282" t="str">
        <f>IF('North 1'!AB5="","",'North 1'!AB5)</f>
        <v/>
      </c>
      <c r="AC5" s="273" t="str">
        <f>IF('North 1'!AC5="","",'North 1'!AC5)</f>
        <v>73.91%
4.89%</v>
      </c>
      <c r="AD5" s="283">
        <f>IF('North 1'!AD5="","",'North 1'!AD5)</f>
        <v>0.62</v>
      </c>
      <c r="AE5" s="283">
        <f>IF('North 1'!AE5="","",'North 1'!AE5)</f>
        <v>0.64</v>
      </c>
      <c r="AF5" s="284">
        <f>IF('North 1'!AF5="","",'North 1'!AF5)</f>
        <v>0.49199999999999999</v>
      </c>
      <c r="AG5" s="282" t="str">
        <f>IF('North 1'!AG5="","",'North 1'!AG5)</f>
        <v/>
      </c>
      <c r="AH5" s="285" t="str">
        <f>IF('North 1'!AH5="","",'North 1'!AH5)</f>
        <v>Y</v>
      </c>
      <c r="AI5" s="286">
        <f>IF('North 1'!AI5="","",'North 1'!AI5)</f>
        <v>95.304114490000003</v>
      </c>
      <c r="AJ5" s="273">
        <f>IF('North 1'!AJ5="","",'North 1'!AJ5)</f>
        <v>94.4</v>
      </c>
      <c r="AK5" s="273">
        <f>IF('North 1'!AK5="","",'North 1'!AK5)</f>
        <v>100</v>
      </c>
      <c r="AL5" s="286">
        <f>IF('North 1'!AL5="","",'North 1'!AL5)</f>
        <v>9.4499999999999993</v>
      </c>
      <c r="AM5" s="273">
        <f>IF('North 1'!AM5="","",'North 1'!AM5)</f>
        <v>17.72</v>
      </c>
      <c r="AN5" s="273">
        <f>IF('North 1'!AN5="","",'North 1'!AN5)</f>
        <v>1.41</v>
      </c>
      <c r="AO5" s="273" t="str">
        <f>IF('North 1'!AO5="","",'North 1'!AO5)</f>
        <v/>
      </c>
    </row>
    <row r="6" spans="1:41" s="1" customFormat="1" ht="55.15" customHeight="1" x14ac:dyDescent="0.25">
      <c r="A6" s="160" t="s">
        <v>152</v>
      </c>
      <c r="B6" s="236" t="s">
        <v>8</v>
      </c>
      <c r="C6" s="146">
        <f>IF('North 1'!C6="","",'North 1'!C6)</f>
        <v>3419</v>
      </c>
      <c r="D6" s="287">
        <f>IF('North 1'!D6="","",'North 1'!D6)</f>
        <v>3405</v>
      </c>
      <c r="E6" s="288">
        <f t="shared" si="0"/>
        <v>-4.1000000000000003E-3</v>
      </c>
      <c r="F6" s="287" t="str">
        <f>IF('North 1'!F6="","",'North 1'!F6)</f>
        <v>open</v>
      </c>
      <c r="G6" s="289" t="str">
        <f>IF('North 1'!G6="","",'North 1'!G6)</f>
        <v>PMS</v>
      </c>
      <c r="H6" s="290" t="str">
        <f>IF('North 1'!H6="","",'North 1'!H6)</f>
        <v>A</v>
      </c>
      <c r="I6" s="289" t="str">
        <f>IF('North 1'!I6="","",'North 1'!I6)</f>
        <v/>
      </c>
      <c r="J6" s="291" t="str">
        <f>IF('North 1'!J6="","",'North 1'!J6)</f>
        <v>08.10.15 Good</v>
      </c>
      <c r="K6" s="292" t="str">
        <f>IF('North 1'!K6="","",'North 1'!K6)</f>
        <v/>
      </c>
      <c r="L6" s="293" t="str">
        <f>IF('North 1'!L6="","",'North 1'!L6)</f>
        <v>11.05.15 Practice information relating to performance, patient experience and Friends  &amp; Family test outcomes to be displayed</v>
      </c>
      <c r="M6" s="294" t="str">
        <f>IF('North 1'!M6="","",'North 1'!M6)</f>
        <v>Y</v>
      </c>
      <c r="N6" s="294" t="str">
        <f>IF('North 1'!N6="","",'North 1'!N6)</f>
        <v>Y</v>
      </c>
      <c r="O6" s="294" t="str">
        <f>IF('North 1'!O6="","",'North 1'!O6)</f>
        <v>Y</v>
      </c>
      <c r="P6" s="294" t="str">
        <f>IF('North 1'!P6="","",'North 1'!P6)</f>
        <v>N</v>
      </c>
      <c r="Q6" s="294" t="str">
        <f>IF('North 1'!Q6="","",'North 1'!Q6)</f>
        <v>N</v>
      </c>
      <c r="R6" s="295" t="str">
        <f>IF('North 1'!R6="","",'North 1'!R6)</f>
        <v>Y</v>
      </c>
      <c r="S6" s="289" t="str">
        <f>IF('North 1'!S6="","",'North 1'!S6)</f>
        <v>Y</v>
      </c>
      <c r="T6" s="296" t="str">
        <f>IF('North 1'!T6="","",'North 1'!T6)</f>
        <v/>
      </c>
      <c r="U6" s="296" t="str">
        <f>IF('North 1'!U6="","",'North 1'!U6)</f>
        <v/>
      </c>
      <c r="V6" s="289" t="str">
        <f>IF('North 1'!V6="","",'North 1'!V6)</f>
        <v/>
      </c>
      <c r="W6" s="289" t="str">
        <f>IF('North 1'!W6="","",'North 1'!W6)</f>
        <v/>
      </c>
      <c r="X6" s="289" t="str">
        <f>IF('North 1'!X6="","",'North 1'!X6)</f>
        <v/>
      </c>
      <c r="Y6" s="297" t="str">
        <f>IF('North 1'!Y6="","",'North 1'!Y6)</f>
        <v/>
      </c>
      <c r="Z6" s="289" t="str">
        <f>IF('North 1'!Z6="","",'North 1'!Z6)</f>
        <v/>
      </c>
      <c r="AA6" s="289" t="str">
        <f>IF('North 1'!AA6="","",'North 1'!AA6)</f>
        <v/>
      </c>
      <c r="AB6" s="298" t="str">
        <f>IF('North 1'!AB6="","",'North 1'!AB6)</f>
        <v/>
      </c>
      <c r="AC6" s="289" t="str">
        <f>IF('North 1'!AC6="","",'North 1'!AC6)</f>
        <v>87.15%
1.24%</v>
      </c>
      <c r="AD6" s="299">
        <f>IF('North 1'!AD6="","",'North 1'!AD6)</f>
        <v>0.56999999999999995</v>
      </c>
      <c r="AE6" s="299">
        <f>IF('North 1'!AE6="","",'North 1'!AE6)</f>
        <v>0.66</v>
      </c>
      <c r="AF6" s="300">
        <f>IF('North 1'!AF6="","",'North 1'!AF6)</f>
        <v>0.5</v>
      </c>
      <c r="AG6" s="298" t="str">
        <f>IF('North 1'!AG6="","",'North 1'!AG6)</f>
        <v/>
      </c>
      <c r="AH6" s="301" t="str">
        <f>IF('North 1'!AH6="","",'North 1'!AH6)</f>
        <v xml:space="preserve">N </v>
      </c>
      <c r="AI6" s="302">
        <f>IF('North 1'!AI6="","",'North 1'!AI6)</f>
        <v>93.69</v>
      </c>
      <c r="AJ6" s="289">
        <f>IF('North 1'!AJ6="","",'North 1'!AJ6)</f>
        <v>93.63</v>
      </c>
      <c r="AK6" s="289">
        <f>IF('North 1'!AK6="","",'North 1'!AK6)</f>
        <v>95.33</v>
      </c>
      <c r="AL6" s="302">
        <f>IF('North 1'!AL6="","",'North 1'!AL6)</f>
        <v>2</v>
      </c>
      <c r="AM6" s="289">
        <f>IF('North 1'!AM6="","",'North 1'!AM6)</f>
        <v>3.85</v>
      </c>
      <c r="AN6" s="289">
        <f>IF('North 1'!AN6="","",'North 1'!AN6)</f>
        <v>0.09</v>
      </c>
      <c r="AO6" s="289" t="str">
        <f>IF('North 1'!AO6="","",'North 1'!AO6)</f>
        <v/>
      </c>
    </row>
    <row r="7" spans="1:41" s="1" customFormat="1" ht="51" x14ac:dyDescent="0.25">
      <c r="A7" s="160" t="s">
        <v>150</v>
      </c>
      <c r="B7" s="236" t="s">
        <v>9</v>
      </c>
      <c r="C7" s="146">
        <f>IF('North 1'!C7="","",'North 1'!C7)</f>
        <v>4615</v>
      </c>
      <c r="D7" s="287">
        <f>IF('North 1'!D7="","",'North 1'!D7)</f>
        <v>4644</v>
      </c>
      <c r="E7" s="288">
        <f t="shared" si="0"/>
        <v>6.1999999999999998E-3</v>
      </c>
      <c r="F7" s="287" t="str">
        <f>IF('North 1'!F7="","",'North 1'!F7)</f>
        <v>open</v>
      </c>
      <c r="G7" s="289" t="str">
        <f>IF('North 1'!G7="","",'North 1'!G7)</f>
        <v>GMS</v>
      </c>
      <c r="H7" s="290" t="str">
        <f>IF('North 1'!H7="","",'North 1'!H7)</f>
        <v>A</v>
      </c>
      <c r="I7" s="289" t="str">
        <f>IF('North 1'!I7="","",'North 1'!I7)</f>
        <v>GPT</v>
      </c>
      <c r="J7" s="291" t="str">
        <f>IF('North 1'!J7="","",'North 1'!J7)</f>
        <v xml:space="preserve">25.05.16 Good </v>
      </c>
      <c r="K7" s="292" t="str">
        <f>IF('North 1'!K7="","",'North 1'!K7)</f>
        <v/>
      </c>
      <c r="L7" s="293" t="str">
        <f>IF('North 1'!L7="","",'North 1'!L7)</f>
        <v/>
      </c>
      <c r="M7" s="294" t="str">
        <f>IF('North 1'!M7="","",'North 1'!M7)</f>
        <v>Y</v>
      </c>
      <c r="N7" s="294" t="str">
        <f>IF('North 1'!N7="","",'North 1'!N7)</f>
        <v>Y</v>
      </c>
      <c r="O7" s="294" t="str">
        <f>IF('North 1'!O7="","",'North 1'!O7)</f>
        <v>Y</v>
      </c>
      <c r="P7" s="294" t="str">
        <f>IF('North 1'!P7="","",'North 1'!P7)</f>
        <v>N</v>
      </c>
      <c r="Q7" s="294" t="str">
        <f>IF('North 1'!Q7="","",'North 1'!Q7)</f>
        <v>N</v>
      </c>
      <c r="R7" s="295" t="str">
        <f>IF('North 1'!R7="","",'North 1'!R7)</f>
        <v>Y</v>
      </c>
      <c r="S7" s="289" t="str">
        <f>IF('North 1'!S7="","",'North 1'!S7)</f>
        <v>Y</v>
      </c>
      <c r="T7" s="296" t="str">
        <f>IF('North 1'!T7="","",'North 1'!T7)</f>
        <v/>
      </c>
      <c r="U7" s="296" t="str">
        <f>IF('North 1'!U7="","",'North 1'!U7)</f>
        <v>Clinical gov concerns as to what systems are in place within this practice Discussed with James Crick</v>
      </c>
      <c r="V7" s="289" t="str">
        <f>IF('North 1'!V7="","",'North 1'!V7)</f>
        <v/>
      </c>
      <c r="W7" s="289" t="str">
        <f>IF('North 1'!W7="","",'North 1'!W7)</f>
        <v/>
      </c>
      <c r="X7" s="289" t="str">
        <f>IF('North 1'!X7="","",'North 1'!X7)</f>
        <v/>
      </c>
      <c r="Y7" s="297" t="str">
        <f>IF('North 1'!Y7="","",'North 1'!Y7)</f>
        <v/>
      </c>
      <c r="Z7" s="289" t="str">
        <f>IF('North 1'!Z7="","",'North 1'!Z7)</f>
        <v/>
      </c>
      <c r="AA7" s="289" t="str">
        <f>IF('North 1'!AA7="","",'North 1'!AA7)</f>
        <v/>
      </c>
      <c r="AB7" s="298" t="str">
        <f>IF('North 1'!AB7="","",'North 1'!AB7)</f>
        <v/>
      </c>
      <c r="AC7" s="289" t="str">
        <f>IF('North 1'!AC7="","",'North 1'!AC7)</f>
        <v>87.48%
2.69%</v>
      </c>
      <c r="AD7" s="299">
        <f>IF('North 1'!AD7="","",'North 1'!AD7)</f>
        <v>0.59</v>
      </c>
      <c r="AE7" s="299">
        <f>IF('North 1'!AE7="","",'North 1'!AE7)</f>
        <v>0.69</v>
      </c>
      <c r="AF7" s="300">
        <f>IF('North 1'!AF7="","",'North 1'!AF7)</f>
        <v>0.45500000000000002</v>
      </c>
      <c r="AG7" s="298" t="str">
        <f>IF('North 1'!AG7="","",'North 1'!AG7)</f>
        <v/>
      </c>
      <c r="AH7" s="301" t="str">
        <f>IF('North 1'!AH7="","",'North 1'!AH7)</f>
        <v>N</v>
      </c>
      <c r="AI7" s="302">
        <f>IF('North 1'!AI7="","",'North 1'!AI7)</f>
        <v>96.31</v>
      </c>
      <c r="AJ7" s="289">
        <f>IF('North 1'!AJ7="","",'North 1'!AJ7)</f>
        <v>95.71</v>
      </c>
      <c r="AK7" s="289">
        <f>IF('North 1'!AK7="","",'North 1'!AK7)</f>
        <v>98.01</v>
      </c>
      <c r="AL7" s="302">
        <f>IF('North 1'!AL7="","",'North 1'!AL7)</f>
        <v>3.37</v>
      </c>
      <c r="AM7" s="289">
        <f>IF('North 1'!AM7="","",'North 1'!AM7)</f>
        <v>6.26</v>
      </c>
      <c r="AN7" s="289">
        <f>IF('North 1'!AN7="","",'North 1'!AN7)</f>
        <v>0.1</v>
      </c>
      <c r="AO7" s="289" t="str">
        <f>IF('North 1'!AO7="","",'North 1'!AO7)</f>
        <v/>
      </c>
    </row>
    <row r="8" spans="1:41" s="1" customFormat="1" ht="83.25" customHeight="1" x14ac:dyDescent="0.25">
      <c r="A8" s="160" t="s">
        <v>151</v>
      </c>
      <c r="B8" s="236" t="s">
        <v>11</v>
      </c>
      <c r="C8" s="146">
        <f>IF('North 1'!C8="","",'North 1'!C8)</f>
        <v>1976</v>
      </c>
      <c r="D8" s="287">
        <f>IF('North 1'!D8="","",'North 1'!D8)</f>
        <v>1992</v>
      </c>
      <c r="E8" s="288">
        <f t="shared" si="0"/>
        <v>8.0000000000000002E-3</v>
      </c>
      <c r="F8" s="287" t="str">
        <f>IF('North 1'!F8="","",'North 1'!F8)</f>
        <v>open</v>
      </c>
      <c r="G8" s="289" t="str">
        <f>IF('North 1'!G8="","",'North 1'!G8)</f>
        <v>GMS</v>
      </c>
      <c r="H8" s="290" t="str">
        <f>IF('North 1'!H8="","",'North 1'!H8)</f>
        <v>A</v>
      </c>
      <c r="I8" s="289" t="str">
        <f>IF('North 1'!I8="","",'North 1'!I8)</f>
        <v/>
      </c>
      <c r="J8" s="291" t="str">
        <f>IF('North 1'!J8="","",'North 1'!J8)</f>
        <v>23.11.16 Good</v>
      </c>
      <c r="K8" s="292" t="str">
        <f>IF('North 1'!K8="","",'North 1'!K8)</f>
        <v/>
      </c>
      <c r="L8" s="293" t="str">
        <f>IF('North 1'!L8="","",'North 1'!L8)</f>
        <v xml:space="preserve">11.02.15 • It is recommended that the practice look at additional signage for the staircase
• It is recommended that any notices in the shared waiting area that are practice specific be marked as such
</v>
      </c>
      <c r="M8" s="294" t="str">
        <f>IF('North 1'!M8="","",'North 1'!M8)</f>
        <v>Y</v>
      </c>
      <c r="N8" s="294" t="str">
        <f>IF('North 1'!N8="","",'North 1'!N8)</f>
        <v>Y</v>
      </c>
      <c r="O8" s="294" t="str">
        <f>IF('North 1'!O8="","",'North 1'!O8)</f>
        <v>Y</v>
      </c>
      <c r="P8" s="294" t="str">
        <f>IF('North 1'!P8="","",'North 1'!P8)</f>
        <v>Y</v>
      </c>
      <c r="Q8" s="294" t="str">
        <f>IF('North 1'!Q8="","",'North 1'!Q8)</f>
        <v>Y</v>
      </c>
      <c r="R8" s="295" t="str">
        <f>IF('North 1'!R8="","",'North 1'!R8)</f>
        <v>Y</v>
      </c>
      <c r="S8" s="289" t="str">
        <f>IF('North 1'!S8="","",'North 1'!S8)</f>
        <v>Y</v>
      </c>
      <c r="T8" s="296" t="str">
        <f>IF('North 1'!T8="","",'North 1'!T8)</f>
        <v/>
      </c>
      <c r="U8" s="296" t="str">
        <f>IF('North 1'!U8="","",'North 1'!U8)</f>
        <v/>
      </c>
      <c r="V8" s="289" t="str">
        <f>IF('North 1'!V8="","",'North 1'!V8)</f>
        <v/>
      </c>
      <c r="W8" s="289" t="str">
        <f>IF('North 1'!W8="","",'North 1'!W8)</f>
        <v/>
      </c>
      <c r="X8" s="323" t="str">
        <f>IF('North 1'!X8="","",'North 1'!X8)</f>
        <v>Dr Gopal looking to retire - ND</v>
      </c>
      <c r="Y8" s="297" t="str">
        <f>IF('North 1'!Y8="","",'North 1'!Y8)</f>
        <v/>
      </c>
      <c r="Z8" s="289" t="str">
        <f>IF('North 1'!Z8="","",'North 1'!Z8)</f>
        <v/>
      </c>
      <c r="AA8" s="289" t="str">
        <f>IF('North 1'!AA8="","",'North 1'!AA8)</f>
        <v/>
      </c>
      <c r="AB8" s="298" t="str">
        <f>IF('North 1'!AB8="","",'North 1'!AB8)</f>
        <v/>
      </c>
      <c r="AC8" s="289" t="str">
        <f>IF('North 1'!AC8="","",'North 1'!AC8)</f>
        <v>81.64%
2.38%</v>
      </c>
      <c r="AD8" s="299">
        <f>IF('North 1'!AD8="","",'North 1'!AD8)</f>
        <v>0.63</v>
      </c>
      <c r="AE8" s="299" t="str">
        <f>IF('North 1'!AE8="","",'North 1'!AE8)</f>
        <v/>
      </c>
      <c r="AF8" s="300">
        <f>IF('North 1'!AF8="","",'North 1'!AF8)</f>
        <v>0.52200000000000002</v>
      </c>
      <c r="AG8" s="298" t="str">
        <f>IF('North 1'!AG8="","",'North 1'!AG8)</f>
        <v/>
      </c>
      <c r="AH8" s="301" t="str">
        <f>IF('North 1'!AH8="","",'North 1'!AH8)</f>
        <v>Y</v>
      </c>
      <c r="AI8" s="302">
        <f>IF('North 1'!AI8="","",'North 1'!AI8)</f>
        <v>93.9</v>
      </c>
      <c r="AJ8" s="289">
        <f>IF('North 1'!AJ8="","",'North 1'!AJ8)</f>
        <v>92.85</v>
      </c>
      <c r="AK8" s="289">
        <f>IF('North 1'!AK8="","",'North 1'!AK8)</f>
        <v>100</v>
      </c>
      <c r="AL8" s="302">
        <f>IF('North 1'!AL8="","",'North 1'!AL8)</f>
        <v>8.2100000000000009</v>
      </c>
      <c r="AM8" s="289">
        <f>IF('North 1'!AM8="","",'North 1'!AM8)</f>
        <v>15.98</v>
      </c>
      <c r="AN8" s="289">
        <f>IF('North 1'!AN8="","",'North 1'!AN8)</f>
        <v>0.41</v>
      </c>
      <c r="AO8" s="289" t="str">
        <f>IF('North 1'!AO8="","",'North 1'!AO8)</f>
        <v/>
      </c>
    </row>
    <row r="9" spans="1:41" s="1" customFormat="1" ht="114.75" x14ac:dyDescent="0.25">
      <c r="A9" s="160" t="s">
        <v>147</v>
      </c>
      <c r="B9" s="236" t="s">
        <v>12</v>
      </c>
      <c r="C9" s="146">
        <f>IF('North 1'!C9="","",'North 1'!C9)</f>
        <v>2491</v>
      </c>
      <c r="D9" s="287">
        <f>IF('North 1'!D9="","",'North 1'!D9)</f>
        <v>2469</v>
      </c>
      <c r="E9" s="288">
        <f t="shared" si="0"/>
        <v>-8.8999999999999999E-3</v>
      </c>
      <c r="F9" s="287" t="str">
        <f>IF('North 1'!F9="","",'North 1'!F9)</f>
        <v>open</v>
      </c>
      <c r="G9" s="289" t="str">
        <f>IF('North 1'!G9="","",'North 1'!G9)</f>
        <v>GMS</v>
      </c>
      <c r="H9" s="290" t="str">
        <f>IF('North 1'!H9="","",'North 1'!H9)</f>
        <v>A</v>
      </c>
      <c r="I9" s="289" t="str">
        <f>IF('North 1'!I9="","",'North 1'!I9)</f>
        <v/>
      </c>
      <c r="J9" s="291" t="str">
        <f>IF('North 1'!J9="","",'North 1'!J9)</f>
        <v>13.05.16 Good</v>
      </c>
      <c r="K9" s="292" t="str">
        <f>IF('North 1'!K9="","",'North 1'!K9)</f>
        <v/>
      </c>
      <c r="L9" s="293" t="str">
        <f>IF('North 1'!L9="","",'North 1'!L9)</f>
        <v xml:space="preserve">12.01.15 • Chairs be moved back from the reception desk, giving a wider walkway from the lift area
• Practice information to be displayed including performance, patient experience and Friends  &amp; Family test outcomes
• To discuss with centre facilities manager how the car park entry / exit system operates and any issues this causes for the centre
</v>
      </c>
      <c r="M9" s="294" t="str">
        <f>IF('North 1'!M9="","",'North 1'!M9)</f>
        <v>Y</v>
      </c>
      <c r="N9" s="294" t="str">
        <f>IF('North 1'!N9="","",'North 1'!N9)</f>
        <v>Y</v>
      </c>
      <c r="O9" s="294" t="str">
        <f>IF('North 1'!O9="","",'North 1'!O9)</f>
        <v>Y</v>
      </c>
      <c r="P9" s="294" t="str">
        <f>IF('North 1'!P9="","",'North 1'!P9)</f>
        <v>Y</v>
      </c>
      <c r="Q9" s="294" t="str">
        <f>IF('North 1'!Q9="","",'North 1'!Q9)</f>
        <v>Y</v>
      </c>
      <c r="R9" s="295" t="str">
        <f>IF('North 1'!R9="","",'North 1'!R9)</f>
        <v>Y</v>
      </c>
      <c r="S9" s="289" t="str">
        <f>IF('North 1'!S9="","",'North 1'!S9)</f>
        <v>Y</v>
      </c>
      <c r="T9" s="296">
        <f>IF('North 1'!T9="","",'North 1'!T9)</f>
        <v>1</v>
      </c>
      <c r="U9" s="296" t="str">
        <f>IF('North 1'!U9="","",'North 1'!U9)</f>
        <v/>
      </c>
      <c r="V9" s="289" t="str">
        <f>IF('North 1'!V9="","",'North 1'!V9)</f>
        <v/>
      </c>
      <c r="W9" s="289" t="str">
        <f>IF('North 1'!W9="","",'North 1'!W9)</f>
        <v/>
      </c>
      <c r="X9" s="289" t="str">
        <f>IF('North 1'!X9="","",'North 1'!X9)</f>
        <v/>
      </c>
      <c r="Y9" s="297" t="str">
        <f>IF('North 1'!Y9="","",'North 1'!Y9)</f>
        <v/>
      </c>
      <c r="Z9" s="289" t="str">
        <f>IF('North 1'!Z9="","",'North 1'!Z9)</f>
        <v/>
      </c>
      <c r="AA9" s="289" t="str">
        <f>IF('North 1'!AA9="","",'North 1'!AA9)</f>
        <v/>
      </c>
      <c r="AB9" s="298" t="str">
        <f>IF('North 1'!AB9="","",'North 1'!AB9)</f>
        <v/>
      </c>
      <c r="AC9" s="289" t="str">
        <f>IF('North 1'!AC9="","",'North 1'!AC9)</f>
        <v>88.99%
6.26%</v>
      </c>
      <c r="AD9" s="299">
        <f>IF('North 1'!AD9="","",'North 1'!AD9)</f>
        <v>0.57999999999999996</v>
      </c>
      <c r="AE9" s="299">
        <f>IF('North 1'!AE9="","",'North 1'!AE9)</f>
        <v>0.65</v>
      </c>
      <c r="AF9" s="300">
        <f>IF('North 1'!AF9="","",'North 1'!AF9)</f>
        <v>0.44400000000000001</v>
      </c>
      <c r="AG9" s="298" t="str">
        <f>IF('North 1'!AG9="","",'North 1'!AG9)</f>
        <v/>
      </c>
      <c r="AH9" s="301" t="str">
        <f>IF('North 1'!AH9="","",'North 1'!AH9)</f>
        <v>Y</v>
      </c>
      <c r="AI9" s="302">
        <f>IF('North 1'!AI9="","",'North 1'!AI9)</f>
        <v>93.53</v>
      </c>
      <c r="AJ9" s="289">
        <f>IF('North 1'!AJ9="","",'North 1'!AJ9)</f>
        <v>89.76</v>
      </c>
      <c r="AK9" s="289">
        <f>IF('North 1'!AK9="","",'North 1'!AK9)</f>
        <v>100</v>
      </c>
      <c r="AL9" s="302">
        <f>IF('North 1'!AL9="","",'North 1'!AL9)</f>
        <v>12.74</v>
      </c>
      <c r="AM9" s="289">
        <f>IF('North 1'!AM9="","",'North 1'!AM9)</f>
        <v>24.86</v>
      </c>
      <c r="AN9" s="289">
        <f>IF('North 1'!AN9="","",'North 1'!AN9)</f>
        <v>1.22</v>
      </c>
      <c r="AO9" s="289" t="str">
        <f>IF('North 1'!AO9="","",'North 1'!AO9)</f>
        <v/>
      </c>
    </row>
    <row r="10" spans="1:41" s="1" customFormat="1" ht="69" customHeight="1" x14ac:dyDescent="0.25">
      <c r="A10" s="160" t="s">
        <v>153</v>
      </c>
      <c r="B10" s="236" t="s">
        <v>13</v>
      </c>
      <c r="C10" s="146">
        <f>IF('North 1'!C10="","",'North 1'!C10)</f>
        <v>2546</v>
      </c>
      <c r="D10" s="287">
        <f>IF('North 1'!D10="","",'North 1'!D10)</f>
        <v>2562</v>
      </c>
      <c r="E10" s="288">
        <f t="shared" si="0"/>
        <v>6.1999999999999998E-3</v>
      </c>
      <c r="F10" s="287" t="str">
        <f>IF('North 1'!F10="","",'North 1'!F10)</f>
        <v>open</v>
      </c>
      <c r="G10" s="289" t="str">
        <f>IF('North 1'!G10="","",'North 1'!G10)</f>
        <v>GMS</v>
      </c>
      <c r="H10" s="290" t="str">
        <f>IF('North 1'!H10="","",'North 1'!H10)</f>
        <v>A</v>
      </c>
      <c r="I10" s="289" t="str">
        <f>IF('North 1'!I10="","",'North 1'!I10)</f>
        <v/>
      </c>
      <c r="J10" s="291" t="str">
        <f>IF('North 1'!J10="","",'North 1'!J10)</f>
        <v xml:space="preserve">16.06.16 Outstanding </v>
      </c>
      <c r="K10" s="292" t="str">
        <f>IF('North 1'!K10="","",'North 1'!K10)</f>
        <v/>
      </c>
      <c r="L10" s="293" t="str">
        <f>IF('North 1'!L10="","",'North 1'!L10)</f>
        <v>It is recommended that the practice look at additional signage for the staircase          It is recommended that any notices in the shared waiting area that are practice specific be marked as such 09.03.15</v>
      </c>
      <c r="M10" s="294" t="str">
        <f>IF('North 1'!M10="","",'North 1'!M10)</f>
        <v>Y</v>
      </c>
      <c r="N10" s="294" t="str">
        <f>IF('North 1'!N10="","",'North 1'!N10)</f>
        <v>Y</v>
      </c>
      <c r="O10" s="294" t="str">
        <f>IF('North 1'!O10="","",'North 1'!O10)</f>
        <v>Y</v>
      </c>
      <c r="P10" s="294" t="str">
        <f>IF('North 1'!P10="","",'North 1'!P10)</f>
        <v>Y</v>
      </c>
      <c r="Q10" s="294" t="str">
        <f>IF('North 1'!Q10="","",'North 1'!Q10)</f>
        <v>N</v>
      </c>
      <c r="R10" s="295" t="str">
        <f>IF('North 1'!R10="","",'North 1'!R10)</f>
        <v>Y</v>
      </c>
      <c r="S10" s="289" t="str">
        <f>IF('North 1'!S10="","",'North 1'!S10)</f>
        <v>Y</v>
      </c>
      <c r="T10" s="296" t="str">
        <f>IF('North 1'!T10="","",'North 1'!T10)</f>
        <v/>
      </c>
      <c r="U10" s="296" t="str">
        <f>IF('North 1'!U10="","",'North 1'!U10)</f>
        <v/>
      </c>
      <c r="V10" s="289" t="str">
        <f>IF('North 1'!V10="","",'North 1'!V10)</f>
        <v/>
      </c>
      <c r="W10" s="289" t="str">
        <f>IF('North 1'!W10="","",'North 1'!W10)</f>
        <v/>
      </c>
      <c r="X10" s="289" t="str">
        <f>IF('North 1'!X10="","",'North 1'!X10)</f>
        <v/>
      </c>
      <c r="Y10" s="297" t="str">
        <f>IF('North 1'!Y10="","",'North 1'!Y10)</f>
        <v/>
      </c>
      <c r="Z10" s="289" t="str">
        <f>IF('North 1'!Z10="","",'North 1'!Z10)</f>
        <v/>
      </c>
      <c r="AA10" s="289" t="str">
        <f>IF('North 1'!AA10="","",'North 1'!AA10)</f>
        <v/>
      </c>
      <c r="AB10" s="298" t="str">
        <f>IF('North 1'!AB10="","",'North 1'!AB10)</f>
        <v/>
      </c>
      <c r="AC10" s="289" t="str">
        <f>IF('North 1'!AC10="","",'North 1'!AC10)</f>
        <v>82.62%
1.57%</v>
      </c>
      <c r="AD10" s="299">
        <f>IF('North 1'!AD10="","",'North 1'!AD10)</f>
        <v>0.71</v>
      </c>
      <c r="AE10" s="299">
        <f>IF('North 1'!AE10="","",'North 1'!AE10)</f>
        <v>0.72</v>
      </c>
      <c r="AF10" s="300">
        <f>IF('North 1'!AF10="","",'North 1'!AF10)</f>
        <v>0.57299999999999995</v>
      </c>
      <c r="AG10" s="298" t="str">
        <f>IF('North 1'!AG10="","",'North 1'!AG10)</f>
        <v/>
      </c>
      <c r="AH10" s="301" t="str">
        <f>IF('North 1'!AH10="","",'North 1'!AH10)</f>
        <v>N</v>
      </c>
      <c r="AI10" s="302">
        <f>IF('North 1'!AI10="","",'North 1'!AI10)</f>
        <v>100</v>
      </c>
      <c r="AJ10" s="289">
        <f>IF('North 1'!AJ10="","",'North 1'!AJ10)</f>
        <v>97.93</v>
      </c>
      <c r="AK10" s="289">
        <f>IF('North 1'!AK10="","",'North 1'!AK10)</f>
        <v>100</v>
      </c>
      <c r="AL10" s="302">
        <f>IF('North 1'!AL10="","",'North 1'!AL10)</f>
        <v>5.6</v>
      </c>
      <c r="AM10" s="289">
        <f>IF('North 1'!AM10="","",'North 1'!AM10)</f>
        <v>10.56</v>
      </c>
      <c r="AN10" s="289">
        <f>IF('North 1'!AN10="","",'North 1'!AN10)</f>
        <v>0.22</v>
      </c>
      <c r="AO10" s="289" t="str">
        <f>IF('North 1'!AO10="","",'North 1'!AO10)</f>
        <v/>
      </c>
    </row>
    <row r="11" spans="1:41" s="1" customFormat="1" ht="64.5" thickBot="1" x14ac:dyDescent="0.3">
      <c r="A11" s="223" t="s">
        <v>15</v>
      </c>
      <c r="B11" s="237" t="s">
        <v>14</v>
      </c>
      <c r="C11" s="155">
        <f>IF('North 1'!C11="","",'North 1'!C11)</f>
        <v>3120</v>
      </c>
      <c r="D11" s="303">
        <f>IF('North 1'!D11="","",'North 1'!D11)</f>
        <v>3121</v>
      </c>
      <c r="E11" s="304">
        <f t="shared" si="0"/>
        <v>2.9999999999999997E-4</v>
      </c>
      <c r="F11" s="303" t="str">
        <f>IF('North 1'!F11="","",'North 1'!F11)</f>
        <v>open</v>
      </c>
      <c r="G11" s="305" t="str">
        <f>IF('North 1'!G11="","",'North 1'!G11)</f>
        <v>APMS</v>
      </c>
      <c r="H11" s="306" t="str">
        <f>IF('North 1'!H11="","",'North 1'!H11)</f>
        <v>A</v>
      </c>
      <c r="I11" s="305" t="str">
        <f>IF('North 1'!I11="","",'North 1'!I11)</f>
        <v>GPT</v>
      </c>
      <c r="J11" s="307" t="str">
        <f>IF('North 1'!J11="","",'North 1'!J11)</f>
        <v>18.02.16 Good</v>
      </c>
      <c r="K11" s="308" t="str">
        <f>IF('North 1'!K11="","",'North 1'!K11)</f>
        <v/>
      </c>
      <c r="L11" s="309" t="str">
        <f>IF('North 1'!L11="","",'North 1'!L11)</f>
        <v xml:space="preserve">23.07.15 • Further to our visit our only recommendation would be to continue to review and update the practice information board on display in the reception area.
</v>
      </c>
      <c r="M11" s="310" t="str">
        <f>IF('North 1'!M11="","",'North 1'!M11)</f>
        <v>Y</v>
      </c>
      <c r="N11" s="310" t="str">
        <f>IF('North 1'!N11="","",'North 1'!N11)</f>
        <v>Y</v>
      </c>
      <c r="O11" s="310" t="str">
        <f>IF('North 1'!O11="","",'North 1'!O11)</f>
        <v>Y</v>
      </c>
      <c r="P11" s="310" t="str">
        <f>IF('North 1'!P11="","",'North 1'!P11)</f>
        <v>Y</v>
      </c>
      <c r="Q11" s="310" t="str">
        <f>IF('North 1'!Q11="","",'North 1'!Q11)</f>
        <v>Y</v>
      </c>
      <c r="R11" s="311" t="str">
        <f>IF('North 1'!R11="","",'North 1'!R11)</f>
        <v>Y</v>
      </c>
      <c r="S11" s="305" t="str">
        <f>IF('North 1'!S11="","",'North 1'!S11)</f>
        <v>?</v>
      </c>
      <c r="T11" s="312" t="str">
        <f>IF('North 1'!T11="","",'North 1'!T11)</f>
        <v/>
      </c>
      <c r="U11" s="312" t="str">
        <f>IF('North 1'!U11="","",'North 1'!U11)</f>
        <v/>
      </c>
      <c r="V11" s="305" t="str">
        <f>IF('North 1'!V11="","",'North 1'!V11)</f>
        <v/>
      </c>
      <c r="W11" s="305" t="str">
        <f>IF('North 1'!W11="","",'North 1'!W11)</f>
        <v/>
      </c>
      <c r="X11" s="305" t="str">
        <f>IF('North 1'!X11="","",'North 1'!X11)</f>
        <v/>
      </c>
      <c r="Y11" s="313" t="str">
        <f>IF('North 1'!Y11="","",'North 1'!Y11)</f>
        <v/>
      </c>
      <c r="Z11" s="305" t="str">
        <f>IF('North 1'!Z11="","",'North 1'!Z11)</f>
        <v/>
      </c>
      <c r="AA11" s="305" t="str">
        <f>IF('North 1'!AA11="","",'North 1'!AA11)</f>
        <v/>
      </c>
      <c r="AB11" s="314" t="str">
        <f>IF('North 1'!AB11="","",'North 1'!AB11)</f>
        <v/>
      </c>
      <c r="AC11" s="305" t="str">
        <f>IF('North 1'!AC11="","",'North 1'!AC11)</f>
        <v>81.20%
2.09%</v>
      </c>
      <c r="AD11" s="315">
        <f>IF('North 1'!AD11="","",'North 1'!AD11)</f>
        <v>0.56000000000000005</v>
      </c>
      <c r="AE11" s="315">
        <f>IF('North 1'!AE11="","",'North 1'!AE11)</f>
        <v>0.69</v>
      </c>
      <c r="AF11" s="316">
        <f>IF('North 1'!AF11="","",'North 1'!AF11)</f>
        <v>0.503</v>
      </c>
      <c r="AG11" s="314" t="str">
        <f>IF('North 1'!AG11="","",'North 1'!AG11)</f>
        <v/>
      </c>
      <c r="AH11" s="317" t="str">
        <f>IF('North 1'!AH11="","",'North 1'!AH11)</f>
        <v>Y</v>
      </c>
      <c r="AI11" s="318">
        <f>IF('North 1'!AI11="","",'North 1'!AI11)</f>
        <v>86.78</v>
      </c>
      <c r="AJ11" s="305">
        <f>IF('North 1'!AJ11="","",'North 1'!AJ11)</f>
        <v>86.74</v>
      </c>
      <c r="AK11" s="305">
        <f>IF('North 1'!AK11="","",'North 1'!AK11)</f>
        <v>86.37</v>
      </c>
      <c r="AL11" s="318">
        <f>IF('North 1'!AL11="","",'North 1'!AL11)</f>
        <v>6.34</v>
      </c>
      <c r="AM11" s="305">
        <f>IF('North 1'!AM11="","",'North 1'!AM11)</f>
        <v>12.08</v>
      </c>
      <c r="AN11" s="305">
        <f>IF('North 1'!AN11="","",'North 1'!AN11)</f>
        <v>0.25</v>
      </c>
      <c r="AO11" s="305" t="str">
        <f>IF('North 1'!AO11="","",'North 1'!AO11)</f>
        <v/>
      </c>
    </row>
    <row r="12" spans="1:41" s="1" customFormat="1" ht="38.25" x14ac:dyDescent="0.25">
      <c r="A12" s="60" t="s">
        <v>28</v>
      </c>
      <c r="B12" s="139" t="s">
        <v>27</v>
      </c>
      <c r="C12" s="98">
        <v>7683</v>
      </c>
      <c r="D12" s="147">
        <v>7668</v>
      </c>
      <c r="E12" s="253">
        <f t="shared" si="0"/>
        <v>-2E-3</v>
      </c>
      <c r="F12" s="148" t="s">
        <v>226</v>
      </c>
      <c r="G12" s="148" t="s">
        <v>5</v>
      </c>
      <c r="H12" s="151" t="s">
        <v>19</v>
      </c>
      <c r="I12" s="236" t="s">
        <v>107</v>
      </c>
      <c r="J12" s="100" t="s">
        <v>313</v>
      </c>
      <c r="K12" s="132"/>
      <c r="L12" s="239" t="s">
        <v>243</v>
      </c>
      <c r="M12" s="236" t="s">
        <v>10</v>
      </c>
      <c r="N12" s="236" t="s">
        <v>10</v>
      </c>
      <c r="O12" s="236" t="s">
        <v>10</v>
      </c>
      <c r="P12" s="236" t="s">
        <v>10</v>
      </c>
      <c r="Q12" s="236" t="s">
        <v>10</v>
      </c>
      <c r="R12" s="239" t="s">
        <v>10</v>
      </c>
      <c r="S12" s="236" t="s">
        <v>10</v>
      </c>
      <c r="T12" s="28" t="s">
        <v>307</v>
      </c>
      <c r="U12" s="239"/>
      <c r="V12" s="236"/>
      <c r="W12" s="236"/>
      <c r="X12" s="110" t="s">
        <v>272</v>
      </c>
      <c r="Y12" s="132">
        <v>0.79</v>
      </c>
      <c r="Z12" s="236"/>
      <c r="AA12" s="236"/>
      <c r="AB12" s="236"/>
      <c r="AC12" s="236"/>
      <c r="AD12" s="143">
        <f>IFERROR(VLOOKUP($B12,[2]Sheet1!$A$3:$T$71,9,FALSE),"")</f>
        <v>0.75</v>
      </c>
      <c r="AE12" s="143">
        <f>IFERROR(VLOOKUP($B12,[2]Sheet1!$A$3:$T$71,20,FALSE),"")</f>
        <v>0.75</v>
      </c>
      <c r="AF12" s="236">
        <v>64.2</v>
      </c>
      <c r="AG12" s="144"/>
      <c r="AH12" s="207" t="s">
        <v>10</v>
      </c>
      <c r="AI12" s="236">
        <v>97.77</v>
      </c>
      <c r="AJ12" s="236">
        <v>97.14</v>
      </c>
      <c r="AK12" s="236">
        <v>100</v>
      </c>
      <c r="AL12" s="236">
        <v>3.99</v>
      </c>
      <c r="AM12" s="236">
        <v>6.48</v>
      </c>
      <c r="AN12" s="229">
        <v>0.5</v>
      </c>
      <c r="AO12" s="236"/>
    </row>
    <row r="13" spans="1:41" s="1" customFormat="1" ht="38.25" x14ac:dyDescent="0.25">
      <c r="A13" s="64" t="s">
        <v>119</v>
      </c>
      <c r="B13" s="145" t="s">
        <v>30</v>
      </c>
      <c r="C13" s="146">
        <v>9401</v>
      </c>
      <c r="D13" s="147">
        <v>9535</v>
      </c>
      <c r="E13" s="253">
        <f t="shared" si="0"/>
        <v>1.41E-2</v>
      </c>
      <c r="F13" s="148" t="s">
        <v>226</v>
      </c>
      <c r="G13" s="148" t="s">
        <v>5</v>
      </c>
      <c r="H13" s="149" t="s">
        <v>6</v>
      </c>
      <c r="I13" s="236" t="s">
        <v>104</v>
      </c>
      <c r="J13" s="100" t="s">
        <v>313</v>
      </c>
      <c r="K13" s="132"/>
      <c r="L13" s="239" t="s">
        <v>244</v>
      </c>
      <c r="M13" s="236" t="s">
        <v>10</v>
      </c>
      <c r="N13" s="236" t="s">
        <v>10</v>
      </c>
      <c r="O13" s="236" t="s">
        <v>10</v>
      </c>
      <c r="P13" s="236" t="s">
        <v>10</v>
      </c>
      <c r="Q13" s="236" t="s">
        <v>10</v>
      </c>
      <c r="R13" s="239" t="s">
        <v>10</v>
      </c>
      <c r="S13" s="236" t="s">
        <v>10</v>
      </c>
      <c r="T13" s="28" t="s">
        <v>135</v>
      </c>
      <c r="U13" s="239"/>
      <c r="V13" s="236"/>
      <c r="W13" s="236"/>
      <c r="X13" s="239"/>
      <c r="Y13" s="132">
        <v>0.89</v>
      </c>
      <c r="Z13" s="236"/>
      <c r="AA13" s="236"/>
      <c r="AB13" s="236"/>
      <c r="AC13" s="236"/>
      <c r="AD13" s="143">
        <f>IFERROR(VLOOKUP($B13,[2]Sheet1!$A$3:$T$71,9,FALSE),"")</f>
        <v>0.72</v>
      </c>
      <c r="AE13" s="143">
        <f>IFERROR(VLOOKUP($B13,[2]Sheet1!$A$3:$T$71,20,FALSE),"")</f>
        <v>0.69</v>
      </c>
      <c r="AF13" s="236">
        <v>61.4</v>
      </c>
      <c r="AG13" s="144"/>
      <c r="AH13" s="206" t="s">
        <v>285</v>
      </c>
      <c r="AI13" s="236">
        <v>97.31</v>
      </c>
      <c r="AJ13" s="236">
        <v>97.4</v>
      </c>
      <c r="AK13" s="236">
        <v>97.94</v>
      </c>
      <c r="AL13" s="236">
        <v>5.18</v>
      </c>
      <c r="AM13" s="236">
        <v>9.64</v>
      </c>
      <c r="AN13" s="229">
        <v>0.3</v>
      </c>
      <c r="AO13" s="236"/>
    </row>
    <row r="14" spans="1:41" ht="15.75" thickBot="1" x14ac:dyDescent="0.3">
      <c r="A14" s="64" t="s">
        <v>31</v>
      </c>
      <c r="B14" s="145" t="s">
        <v>32</v>
      </c>
      <c r="C14" s="146">
        <v>6123</v>
      </c>
      <c r="D14" s="147">
        <v>6143</v>
      </c>
      <c r="E14" s="253">
        <f t="shared" si="0"/>
        <v>3.3E-3</v>
      </c>
      <c r="F14" s="148" t="s">
        <v>226</v>
      </c>
      <c r="G14" s="148" t="s">
        <v>5</v>
      </c>
      <c r="H14" s="150" t="s">
        <v>33</v>
      </c>
      <c r="I14" s="236"/>
      <c r="J14" s="100" t="s">
        <v>313</v>
      </c>
      <c r="K14" s="104"/>
      <c r="L14" s="239"/>
      <c r="M14" s="236" t="s">
        <v>10</v>
      </c>
      <c r="N14" s="236" t="s">
        <v>10</v>
      </c>
      <c r="O14" s="236" t="s">
        <v>10</v>
      </c>
      <c r="P14" s="63" t="s">
        <v>3</v>
      </c>
      <c r="Q14" s="236" t="s">
        <v>10</v>
      </c>
      <c r="R14" s="239" t="s">
        <v>10</v>
      </c>
      <c r="S14" s="236" t="s">
        <v>131</v>
      </c>
      <c r="T14" s="28" t="s">
        <v>133</v>
      </c>
      <c r="U14" s="239"/>
      <c r="V14" s="236"/>
      <c r="W14" s="236"/>
      <c r="X14" s="239"/>
      <c r="Y14" s="132">
        <v>0.84</v>
      </c>
      <c r="Z14" s="236"/>
      <c r="AA14" s="236"/>
      <c r="AB14" s="236"/>
      <c r="AC14" s="236"/>
      <c r="AD14" s="143">
        <f>IFERROR(VLOOKUP($B14,[2]Sheet1!$A$3:$T$71,9,FALSE),"")</f>
        <v>0.74</v>
      </c>
      <c r="AE14" s="143">
        <f>IFERROR(VLOOKUP($B14,[2]Sheet1!$A$3:$T$71,20,FALSE),"")</f>
        <v>0.77</v>
      </c>
      <c r="AF14" s="236">
        <v>63.1</v>
      </c>
      <c r="AG14" s="144"/>
      <c r="AH14" s="207" t="s">
        <v>10</v>
      </c>
      <c r="AI14" s="236">
        <v>98.21</v>
      </c>
      <c r="AJ14" s="236">
        <v>97.7</v>
      </c>
      <c r="AK14" s="236">
        <v>100</v>
      </c>
      <c r="AL14" s="236">
        <v>4.7699999999999996</v>
      </c>
      <c r="AM14" s="236">
        <v>9.6199999999999992</v>
      </c>
      <c r="AN14" s="229">
        <v>0.83</v>
      </c>
      <c r="AO14" s="236"/>
    </row>
    <row r="15" spans="1:41" ht="191.25" x14ac:dyDescent="0.25">
      <c r="A15" s="64" t="s">
        <v>35</v>
      </c>
      <c r="B15" s="145" t="s">
        <v>34</v>
      </c>
      <c r="C15" s="146">
        <v>3742</v>
      </c>
      <c r="D15" s="147">
        <v>3711</v>
      </c>
      <c r="E15" s="253">
        <f t="shared" si="0"/>
        <v>-8.3999999999999995E-3</v>
      </c>
      <c r="F15" s="148" t="s">
        <v>226</v>
      </c>
      <c r="G15" s="148" t="s">
        <v>5</v>
      </c>
      <c r="H15" s="151" t="s">
        <v>19</v>
      </c>
      <c r="I15" s="236"/>
      <c r="J15" s="241" t="s">
        <v>314</v>
      </c>
      <c r="K15" s="236"/>
      <c r="L15" s="239" t="s">
        <v>245</v>
      </c>
      <c r="M15" s="236" t="s">
        <v>10</v>
      </c>
      <c r="N15" s="236" t="s">
        <v>10</v>
      </c>
      <c r="O15" s="236" t="s">
        <v>10</v>
      </c>
      <c r="P15" s="236" t="s">
        <v>10</v>
      </c>
      <c r="Q15" s="236" t="s">
        <v>10</v>
      </c>
      <c r="R15" s="239" t="s">
        <v>10</v>
      </c>
      <c r="S15" s="236" t="s">
        <v>10</v>
      </c>
      <c r="T15" s="28" t="s">
        <v>133</v>
      </c>
      <c r="U15" s="239"/>
      <c r="V15" s="236"/>
      <c r="W15" s="236"/>
      <c r="X15" s="239"/>
      <c r="Y15" s="132">
        <v>0.83</v>
      </c>
      <c r="Z15" s="236"/>
      <c r="AA15" s="236"/>
      <c r="AB15" s="236"/>
      <c r="AC15" s="236"/>
      <c r="AD15" s="143">
        <f>IFERROR(VLOOKUP($B15,[2]Sheet1!$A$3:$T$71,9,FALSE),"")</f>
        <v>0.76</v>
      </c>
      <c r="AE15" s="143">
        <f>IFERROR(VLOOKUP($B15,[2]Sheet1!$A$3:$T$71,20,FALSE),"")</f>
        <v>0.75</v>
      </c>
      <c r="AF15" s="236">
        <v>65.099999999999994</v>
      </c>
      <c r="AG15" s="144"/>
      <c r="AH15" s="207" t="s">
        <v>10</v>
      </c>
      <c r="AI15" s="236">
        <v>93.91</v>
      </c>
      <c r="AJ15" s="236">
        <v>90.93</v>
      </c>
      <c r="AK15" s="236">
        <v>100</v>
      </c>
      <c r="AL15" s="236">
        <v>5.33</v>
      </c>
      <c r="AM15" s="236">
        <v>10.06</v>
      </c>
      <c r="AN15" s="229">
        <v>0.19</v>
      </c>
      <c r="AO15" s="236"/>
    </row>
    <row r="16" spans="1:41" ht="38.25" x14ac:dyDescent="0.25">
      <c r="A16" s="152" t="s">
        <v>36</v>
      </c>
      <c r="B16" s="145" t="s">
        <v>37</v>
      </c>
      <c r="C16" s="146">
        <v>8785</v>
      </c>
      <c r="D16" s="147">
        <v>8693</v>
      </c>
      <c r="E16" s="253">
        <f t="shared" si="0"/>
        <v>-1.06E-2</v>
      </c>
      <c r="F16" s="153" t="s">
        <v>279</v>
      </c>
      <c r="G16" s="148" t="s">
        <v>18</v>
      </c>
      <c r="H16" s="149" t="s">
        <v>6</v>
      </c>
      <c r="I16" s="236" t="s">
        <v>108</v>
      </c>
      <c r="J16" s="100" t="s">
        <v>313</v>
      </c>
      <c r="K16" s="236" t="s">
        <v>145</v>
      </c>
      <c r="L16" s="239" t="s">
        <v>172</v>
      </c>
      <c r="M16" s="239" t="s">
        <v>10</v>
      </c>
      <c r="N16" s="236" t="s">
        <v>10</v>
      </c>
      <c r="O16" s="236" t="s">
        <v>10</v>
      </c>
      <c r="P16" s="236" t="s">
        <v>10</v>
      </c>
      <c r="Q16" s="236" t="s">
        <v>10</v>
      </c>
      <c r="R16" s="239" t="s">
        <v>10</v>
      </c>
      <c r="S16" s="236" t="s">
        <v>10</v>
      </c>
      <c r="T16" s="28" t="s">
        <v>148</v>
      </c>
      <c r="U16" s="239"/>
      <c r="V16" s="236"/>
      <c r="W16" s="236"/>
      <c r="X16" s="239"/>
      <c r="Y16" s="132">
        <v>0.8</v>
      </c>
      <c r="Z16" s="236"/>
      <c r="AA16" s="236"/>
      <c r="AB16" s="236"/>
      <c r="AC16" s="236"/>
      <c r="AD16" s="143">
        <f>IFERROR(VLOOKUP($B16,[2]Sheet1!$A$3:$T$71,9,FALSE),"")</f>
        <v>0.69</v>
      </c>
      <c r="AE16" s="143">
        <f>IFERROR(VLOOKUP($B16,[2]Sheet1!$A$3:$T$71,20,FALSE),"")</f>
        <v>0.71</v>
      </c>
      <c r="AF16" s="236">
        <v>59.1</v>
      </c>
      <c r="AG16" s="144"/>
      <c r="AH16" s="206" t="s">
        <v>3</v>
      </c>
      <c r="AI16" s="236">
        <v>94.23</v>
      </c>
      <c r="AJ16" s="236">
        <v>94.47</v>
      </c>
      <c r="AK16" s="236">
        <v>91.54</v>
      </c>
      <c r="AL16" s="236">
        <v>6.56</v>
      </c>
      <c r="AM16" s="236">
        <v>13.21</v>
      </c>
      <c r="AN16" s="229">
        <v>0.76</v>
      </c>
      <c r="AO16" s="236"/>
    </row>
    <row r="17" spans="1:42" ht="26.25" thickBot="1" x14ac:dyDescent="0.3">
      <c r="A17" s="73" t="s">
        <v>39</v>
      </c>
      <c r="B17" s="154" t="s">
        <v>38</v>
      </c>
      <c r="C17" s="155">
        <v>5510</v>
      </c>
      <c r="D17" s="156">
        <v>6178</v>
      </c>
      <c r="E17" s="254">
        <f t="shared" si="0"/>
        <v>0.1081</v>
      </c>
      <c r="F17" s="157" t="s">
        <v>226</v>
      </c>
      <c r="G17" s="157" t="s">
        <v>5</v>
      </c>
      <c r="H17" s="158" t="s">
        <v>19</v>
      </c>
      <c r="I17" s="237"/>
      <c r="J17" s="100" t="s">
        <v>313</v>
      </c>
      <c r="K17" s="237"/>
      <c r="L17" s="240" t="s">
        <v>184</v>
      </c>
      <c r="M17" s="237" t="s">
        <v>10</v>
      </c>
      <c r="N17" s="237" t="s">
        <v>10</v>
      </c>
      <c r="O17" s="237" t="s">
        <v>10</v>
      </c>
      <c r="P17" s="92" t="s">
        <v>3</v>
      </c>
      <c r="Q17" s="237" t="s">
        <v>10</v>
      </c>
      <c r="R17" s="240" t="s">
        <v>10</v>
      </c>
      <c r="S17" s="237" t="s">
        <v>131</v>
      </c>
      <c r="T17" s="41" t="s">
        <v>3</v>
      </c>
      <c r="U17" s="240"/>
      <c r="V17" s="237"/>
      <c r="W17" s="237"/>
      <c r="X17" s="240"/>
      <c r="Y17" s="134">
        <v>0.78</v>
      </c>
      <c r="Z17" s="237"/>
      <c r="AA17" s="237"/>
      <c r="AB17" s="237"/>
      <c r="AC17" s="237"/>
      <c r="AD17" s="159">
        <f>IFERROR(VLOOKUP($B17,[2]Sheet1!$A$3:$T$71,9,FALSE),"")</f>
        <v>0.63</v>
      </c>
      <c r="AE17" s="159">
        <f>IFERROR(VLOOKUP($B17,[2]Sheet1!$A$3:$T$71,20,FALSE),"")</f>
        <v>0.65</v>
      </c>
      <c r="AF17" s="237">
        <v>55.4</v>
      </c>
      <c r="AG17" s="136"/>
      <c r="AH17" s="211" t="s">
        <v>10</v>
      </c>
      <c r="AI17" s="237">
        <v>85.1</v>
      </c>
      <c r="AJ17" s="237">
        <v>82.3</v>
      </c>
      <c r="AK17" s="237">
        <v>85.63</v>
      </c>
      <c r="AL17" s="237">
        <v>14.94</v>
      </c>
      <c r="AM17" s="237">
        <v>21.71</v>
      </c>
      <c r="AN17" s="230">
        <v>2.0299999999999998</v>
      </c>
      <c r="AO17" s="237"/>
    </row>
    <row r="18" spans="1:42" x14ac:dyDescent="0.25">
      <c r="A18" s="165" t="s">
        <v>20</v>
      </c>
      <c r="B18" s="79" t="s">
        <v>21</v>
      </c>
      <c r="C18" s="98">
        <v>3523</v>
      </c>
      <c r="D18" s="98">
        <v>3524</v>
      </c>
      <c r="E18" s="250">
        <f t="shared" si="0"/>
        <v>2.9999999999999997E-4</v>
      </c>
      <c r="F18" s="79" t="s">
        <v>226</v>
      </c>
      <c r="G18" s="79" t="s">
        <v>18</v>
      </c>
      <c r="H18" s="151" t="s">
        <v>114</v>
      </c>
      <c r="I18" s="79"/>
      <c r="J18" s="100" t="s">
        <v>313</v>
      </c>
      <c r="K18" s="166"/>
      <c r="L18" s="238" t="s">
        <v>246</v>
      </c>
      <c r="M18" s="79" t="s">
        <v>10</v>
      </c>
      <c r="N18" s="79" t="s">
        <v>10</v>
      </c>
      <c r="O18" s="79" t="s">
        <v>10</v>
      </c>
      <c r="P18" s="80" t="s">
        <v>3</v>
      </c>
      <c r="Q18" s="79" t="s">
        <v>10</v>
      </c>
      <c r="R18" s="238" t="s">
        <v>10</v>
      </c>
      <c r="S18" s="79" t="s">
        <v>3</v>
      </c>
      <c r="T18" s="57"/>
      <c r="U18" s="238"/>
      <c r="V18" s="79"/>
      <c r="W18" s="79"/>
      <c r="X18" s="79"/>
      <c r="Y18" s="166"/>
      <c r="Z18" s="79"/>
      <c r="AA18" s="79"/>
      <c r="AB18" s="79"/>
      <c r="AC18" s="236"/>
      <c r="AD18" s="143">
        <f>IFERROR(VLOOKUP($B18,[2]Sheet1!$A$3:$T$71,9,FALSE),"")</f>
        <v>0.57999999999999996</v>
      </c>
      <c r="AE18" s="143" t="str">
        <f>IFERROR(VLOOKUP($B18,[2]Sheet1!$A$3:$T$71,20,FALSE),"")</f>
        <v/>
      </c>
      <c r="AF18" s="163">
        <v>0.56299999999999994</v>
      </c>
      <c r="AG18" s="144"/>
      <c r="AH18" s="206" t="s">
        <v>285</v>
      </c>
      <c r="AI18" s="236">
        <v>86.96</v>
      </c>
      <c r="AJ18" s="236">
        <v>84.05</v>
      </c>
      <c r="AK18" s="236">
        <v>96.48</v>
      </c>
      <c r="AL18" s="229">
        <v>4.07</v>
      </c>
      <c r="AM18" s="229">
        <v>7.56</v>
      </c>
      <c r="AN18" s="229">
        <v>0.12</v>
      </c>
      <c r="AO18" s="229"/>
    </row>
    <row r="19" spans="1:42" ht="191.25" x14ac:dyDescent="0.25">
      <c r="A19" s="165" t="s">
        <v>155</v>
      </c>
      <c r="B19" s="236" t="s">
        <v>22</v>
      </c>
      <c r="C19" s="146">
        <v>1323</v>
      </c>
      <c r="D19" s="146">
        <v>1327</v>
      </c>
      <c r="E19" s="251">
        <f t="shared" si="0"/>
        <v>3.0000000000000001E-3</v>
      </c>
      <c r="F19" s="236" t="s">
        <v>226</v>
      </c>
      <c r="G19" s="236" t="s">
        <v>5</v>
      </c>
      <c r="H19" s="151" t="s">
        <v>19</v>
      </c>
      <c r="I19" s="236"/>
      <c r="J19" s="100" t="s">
        <v>313</v>
      </c>
      <c r="K19" s="132"/>
      <c r="L19" s="239" t="s">
        <v>247</v>
      </c>
      <c r="M19" s="236" t="s">
        <v>10</v>
      </c>
      <c r="N19" s="236" t="s">
        <v>10</v>
      </c>
      <c r="O19" s="236" t="s">
        <v>10</v>
      </c>
      <c r="P19" s="62" t="s">
        <v>10</v>
      </c>
      <c r="Q19" s="236" t="s">
        <v>10</v>
      </c>
      <c r="R19" s="239" t="s">
        <v>10</v>
      </c>
      <c r="S19" s="236" t="s">
        <v>3</v>
      </c>
      <c r="T19" s="44"/>
      <c r="U19" s="239"/>
      <c r="V19" s="236"/>
      <c r="W19" s="236"/>
      <c r="X19" s="236"/>
      <c r="Y19" s="132"/>
      <c r="Z19" s="236"/>
      <c r="AA19" s="236"/>
      <c r="AB19" s="236"/>
      <c r="AC19" s="236"/>
      <c r="AD19" s="143">
        <f>IFERROR(VLOOKUP($B19,[2]Sheet1!$A$3:$T$71,9,FALSE),"")</f>
        <v>0.74</v>
      </c>
      <c r="AE19" s="143">
        <f>IFERROR(VLOOKUP($B19,[2]Sheet1!$A$3:$T$71,20,FALSE),"")</f>
        <v>0.77</v>
      </c>
      <c r="AF19" s="163">
        <v>0.66700000000000004</v>
      </c>
      <c r="AG19" s="144"/>
      <c r="AH19" s="206" t="s">
        <v>3</v>
      </c>
      <c r="AI19" s="236">
        <v>93.91</v>
      </c>
      <c r="AJ19" s="236">
        <v>90.93</v>
      </c>
      <c r="AK19" s="236">
        <v>100</v>
      </c>
      <c r="AL19" s="229">
        <v>4.93</v>
      </c>
      <c r="AM19" s="229">
        <v>9.3800000000000008</v>
      </c>
      <c r="AN19" s="229">
        <v>0.28999999999999998</v>
      </c>
      <c r="AO19" s="229"/>
    </row>
    <row r="20" spans="1:42" ht="51" x14ac:dyDescent="0.25">
      <c r="A20" s="167" t="s">
        <v>113</v>
      </c>
      <c r="B20" s="236" t="s">
        <v>23</v>
      </c>
      <c r="C20" s="146">
        <v>6049</v>
      </c>
      <c r="D20" s="146">
        <v>6057</v>
      </c>
      <c r="E20" s="251">
        <f t="shared" si="0"/>
        <v>1.2999999999999999E-3</v>
      </c>
      <c r="F20" s="236" t="s">
        <v>226</v>
      </c>
      <c r="G20" s="236" t="s">
        <v>5</v>
      </c>
      <c r="H20" s="168" t="s">
        <v>24</v>
      </c>
      <c r="I20" s="236"/>
      <c r="J20" s="100" t="s">
        <v>313</v>
      </c>
      <c r="K20" s="104"/>
      <c r="L20" s="239" t="s">
        <v>248</v>
      </c>
      <c r="M20" s="236" t="s">
        <v>10</v>
      </c>
      <c r="N20" s="236" t="s">
        <v>10</v>
      </c>
      <c r="O20" s="236" t="s">
        <v>10</v>
      </c>
      <c r="P20" s="62" t="s">
        <v>10</v>
      </c>
      <c r="Q20" s="236" t="s">
        <v>10</v>
      </c>
      <c r="R20" s="239" t="s">
        <v>10</v>
      </c>
      <c r="S20" s="236" t="s">
        <v>3</v>
      </c>
      <c r="T20" s="44"/>
      <c r="U20" s="109" t="s">
        <v>282</v>
      </c>
      <c r="V20" s="236"/>
      <c r="W20" s="236"/>
      <c r="X20" s="236"/>
      <c r="Y20" s="132"/>
      <c r="Z20" s="236"/>
      <c r="AA20" s="236"/>
      <c r="AB20" s="236"/>
      <c r="AC20" s="236"/>
      <c r="AD20" s="143">
        <f>IFERROR(VLOOKUP($B20,[2]Sheet1!$A$3:$T$71,9,FALSE),"")</f>
        <v>0.55000000000000004</v>
      </c>
      <c r="AE20" s="143">
        <f>IFERROR(VLOOKUP($B20,[2]Sheet1!$A$3:$T$71,20,FALSE),"")</f>
        <v>0.54</v>
      </c>
      <c r="AF20" s="163">
        <v>0.48799999999999999</v>
      </c>
      <c r="AG20" s="144"/>
      <c r="AH20" s="207" t="s">
        <v>10</v>
      </c>
      <c r="AI20" s="236">
        <v>93.12</v>
      </c>
      <c r="AJ20" s="236">
        <v>91.86</v>
      </c>
      <c r="AK20" s="236">
        <v>90.65</v>
      </c>
      <c r="AL20" s="229">
        <v>15.12</v>
      </c>
      <c r="AM20" s="229">
        <v>28.94</v>
      </c>
      <c r="AN20" s="229">
        <v>0.83</v>
      </c>
      <c r="AO20" s="229"/>
    </row>
    <row r="21" spans="1:42" x14ac:dyDescent="0.25">
      <c r="A21" s="165" t="s">
        <v>122</v>
      </c>
      <c r="B21" s="236" t="s">
        <v>25</v>
      </c>
      <c r="C21" s="146">
        <v>11136</v>
      </c>
      <c r="D21" s="146">
        <v>11419</v>
      </c>
      <c r="E21" s="251">
        <f t="shared" si="0"/>
        <v>2.4799999999999999E-2</v>
      </c>
      <c r="F21" s="236" t="s">
        <v>226</v>
      </c>
      <c r="G21" s="549" t="s">
        <v>16</v>
      </c>
      <c r="H21" s="149" t="s">
        <v>6</v>
      </c>
      <c r="I21" s="549" t="s">
        <v>161</v>
      </c>
      <c r="J21" s="100" t="s">
        <v>313</v>
      </c>
      <c r="K21" s="236"/>
      <c r="L21" s="239" t="s">
        <v>180</v>
      </c>
      <c r="M21" s="236" t="s">
        <v>10</v>
      </c>
      <c r="N21" s="236" t="s">
        <v>10</v>
      </c>
      <c r="O21" s="236" t="s">
        <v>10</v>
      </c>
      <c r="P21" s="62" t="s">
        <v>10</v>
      </c>
      <c r="Q21" s="236" t="s">
        <v>10</v>
      </c>
      <c r="R21" s="239" t="s">
        <v>10</v>
      </c>
      <c r="S21" s="236" t="s">
        <v>268</v>
      </c>
      <c r="T21" s="44" t="s">
        <v>308</v>
      </c>
      <c r="U21" s="239"/>
      <c r="V21" s="236"/>
      <c r="W21" s="236"/>
      <c r="X21" s="236"/>
      <c r="Y21" s="132"/>
      <c r="Z21" s="236"/>
      <c r="AA21" s="236"/>
      <c r="AB21" s="236"/>
      <c r="AC21" s="236"/>
      <c r="AD21" s="143">
        <f>IFERROR(VLOOKUP($B21,[2]Sheet1!$A$3:$T$71,9,FALSE),"")</f>
        <v>0.74</v>
      </c>
      <c r="AE21" s="143" t="str">
        <f>IFERROR(VLOOKUP($B21,[2]Sheet1!$A$3:$T$71,20,FALSE),"")</f>
        <v/>
      </c>
      <c r="AF21" s="163">
        <v>0.60399999999999998</v>
      </c>
      <c r="AG21" s="144"/>
      <c r="AH21" s="207" t="s">
        <v>10</v>
      </c>
      <c r="AI21" s="236">
        <v>100</v>
      </c>
      <c r="AJ21" s="236">
        <v>100</v>
      </c>
      <c r="AK21" s="236">
        <v>100</v>
      </c>
      <c r="AL21" s="229">
        <v>6.66</v>
      </c>
      <c r="AM21" s="229">
        <v>13.94</v>
      </c>
      <c r="AN21" s="229">
        <v>0.95</v>
      </c>
      <c r="AO21" s="229"/>
    </row>
    <row r="22" spans="1:42" ht="38.25" x14ac:dyDescent="0.25">
      <c r="A22" s="169" t="s">
        <v>120</v>
      </c>
      <c r="B22" s="89" t="s">
        <v>173</v>
      </c>
      <c r="C22" s="146">
        <v>0</v>
      </c>
      <c r="D22" s="146">
        <v>0</v>
      </c>
      <c r="E22" s="251" t="e">
        <f t="shared" si="0"/>
        <v>#DIV/0!</v>
      </c>
      <c r="F22" s="236" t="s">
        <v>226</v>
      </c>
      <c r="G22" s="549"/>
      <c r="H22" s="149" t="s">
        <v>6</v>
      </c>
      <c r="I22" s="549"/>
      <c r="J22" s="170"/>
      <c r="K22" s="236"/>
      <c r="L22" s="239" t="s">
        <v>181</v>
      </c>
      <c r="M22" s="239" t="s">
        <v>10</v>
      </c>
      <c r="N22" s="236" t="s">
        <v>10</v>
      </c>
      <c r="O22" s="236" t="s">
        <v>10</v>
      </c>
      <c r="P22" s="62" t="s">
        <v>10</v>
      </c>
      <c r="Q22" s="236" t="s">
        <v>10</v>
      </c>
      <c r="R22" s="239" t="s">
        <v>10</v>
      </c>
      <c r="S22" s="236"/>
      <c r="T22" s="44"/>
      <c r="U22" s="239"/>
      <c r="V22" s="236"/>
      <c r="W22" s="236"/>
      <c r="X22" s="236"/>
      <c r="Y22" s="132"/>
      <c r="Z22" s="236"/>
      <c r="AA22" s="236"/>
      <c r="AB22" s="236"/>
      <c r="AC22" s="236"/>
      <c r="AD22" s="143">
        <f>IFERROR(VLOOKUP($B22,[2]Sheet1!$A$3:$T$71,9,FALSE),"")</f>
        <v>0.63</v>
      </c>
      <c r="AE22" s="143" t="str">
        <f>IFERROR(VLOOKUP($B22,[2]Sheet1!$A$3:$T$71,20,FALSE),"")</f>
        <v/>
      </c>
      <c r="AF22" s="163">
        <v>0.39100000000000001</v>
      </c>
      <c r="AG22" s="144"/>
      <c r="AH22" s="236"/>
      <c r="AI22" s="236"/>
      <c r="AJ22" s="236"/>
      <c r="AK22" s="236"/>
      <c r="AL22" s="229"/>
      <c r="AM22" s="229"/>
      <c r="AN22" s="229"/>
      <c r="AO22" s="229"/>
    </row>
    <row r="23" spans="1:42" ht="15.75" thickBot="1" x14ac:dyDescent="0.3">
      <c r="A23" s="171" t="s">
        <v>121</v>
      </c>
      <c r="B23" s="90" t="s">
        <v>174</v>
      </c>
      <c r="C23" s="155">
        <v>0</v>
      </c>
      <c r="D23" s="155">
        <v>0</v>
      </c>
      <c r="E23" s="252" t="e">
        <f t="shared" si="0"/>
        <v>#DIV/0!</v>
      </c>
      <c r="F23" s="237" t="s">
        <v>226</v>
      </c>
      <c r="G23" s="550"/>
      <c r="H23" s="172" t="s">
        <v>26</v>
      </c>
      <c r="I23" s="550"/>
      <c r="J23" s="240"/>
      <c r="K23" s="237"/>
      <c r="L23" s="240"/>
      <c r="M23" s="237" t="s">
        <v>10</v>
      </c>
      <c r="N23" s="237" t="s">
        <v>10</v>
      </c>
      <c r="O23" s="237" t="s">
        <v>10</v>
      </c>
      <c r="P23" s="72" t="s">
        <v>10</v>
      </c>
      <c r="Q23" s="237" t="s">
        <v>10</v>
      </c>
      <c r="R23" s="240" t="s">
        <v>10</v>
      </c>
      <c r="S23" s="237"/>
      <c r="T23" s="71"/>
      <c r="U23" s="240"/>
      <c r="V23" s="237"/>
      <c r="W23" s="237"/>
      <c r="X23" s="237"/>
      <c r="Y23" s="134"/>
      <c r="Z23" s="237"/>
      <c r="AA23" s="237"/>
      <c r="AB23" s="237"/>
      <c r="AC23" s="237"/>
      <c r="AD23" s="159">
        <f>IFERROR(VLOOKUP($B23,[2]Sheet1!$A$3:$T$71,9,FALSE),"")</f>
        <v>0.65</v>
      </c>
      <c r="AE23" s="159" t="str">
        <f>IFERROR(VLOOKUP($B23,[2]Sheet1!$A$3:$T$71,20,FALSE),"")</f>
        <v/>
      </c>
      <c r="AF23" s="135">
        <v>0.217</v>
      </c>
      <c r="AG23" s="136"/>
      <c r="AH23" s="237"/>
      <c r="AI23" s="237"/>
      <c r="AJ23" s="237"/>
      <c r="AK23" s="237"/>
      <c r="AL23" s="230"/>
      <c r="AM23" s="230"/>
      <c r="AN23" s="230"/>
      <c r="AO23" s="230"/>
    </row>
    <row r="24" spans="1:42" ht="89.25" x14ac:dyDescent="0.25">
      <c r="A24" s="175" t="s">
        <v>41</v>
      </c>
      <c r="B24" s="176" t="s">
        <v>40</v>
      </c>
      <c r="C24" s="177">
        <v>11875</v>
      </c>
      <c r="D24" s="178">
        <v>11955</v>
      </c>
      <c r="E24" s="255">
        <f t="shared" si="0"/>
        <v>6.7000000000000002E-3</v>
      </c>
      <c r="F24" s="179" t="s">
        <v>228</v>
      </c>
      <c r="G24" s="148" t="s">
        <v>5</v>
      </c>
      <c r="H24" s="180" t="s">
        <v>6</v>
      </c>
      <c r="I24" s="79" t="s">
        <v>108</v>
      </c>
      <c r="J24" s="100" t="s">
        <v>313</v>
      </c>
      <c r="K24" s="166"/>
      <c r="L24" s="238" t="s">
        <v>249</v>
      </c>
      <c r="M24" s="79" t="s">
        <v>10</v>
      </c>
      <c r="N24" s="79" t="s">
        <v>10</v>
      </c>
      <c r="O24" s="79" t="s">
        <v>10</v>
      </c>
      <c r="P24" s="80" t="s">
        <v>3</v>
      </c>
      <c r="Q24" s="79" t="s">
        <v>10</v>
      </c>
      <c r="R24" s="238" t="s">
        <v>10</v>
      </c>
      <c r="S24" s="79" t="s">
        <v>10</v>
      </c>
      <c r="T24" s="57" t="s">
        <v>133</v>
      </c>
      <c r="U24" s="238"/>
      <c r="V24" s="79"/>
      <c r="W24" s="79"/>
      <c r="X24" s="238"/>
      <c r="Y24" s="166"/>
      <c r="Z24" s="79"/>
      <c r="AA24" s="79"/>
      <c r="AB24" s="79"/>
      <c r="AC24" s="79"/>
      <c r="AD24" s="143">
        <f>IFERROR(VLOOKUP($B24,[2]Sheet1!$A$3:$T$71,9,FALSE),"")</f>
        <v>0.76</v>
      </c>
      <c r="AE24" s="143">
        <f>IFERROR(VLOOKUP($B24,[2]Sheet1!$A$3:$T$71,20,FALSE),"")</f>
        <v>0.69</v>
      </c>
      <c r="AF24" s="161">
        <v>0.57499999999999996</v>
      </c>
      <c r="AG24" s="162"/>
      <c r="AH24" s="207" t="s">
        <v>10</v>
      </c>
      <c r="AI24" s="236">
        <v>99.13</v>
      </c>
      <c r="AJ24" s="229">
        <v>99.51</v>
      </c>
      <c r="AK24" s="229">
        <v>97.22</v>
      </c>
      <c r="AL24" s="229">
        <v>8.4700000000000006</v>
      </c>
      <c r="AM24" s="229">
        <v>15.49</v>
      </c>
      <c r="AN24" s="229">
        <v>1.35</v>
      </c>
      <c r="AO24" s="229"/>
    </row>
    <row r="25" spans="1:42" ht="178.5" x14ac:dyDescent="0.25">
      <c r="A25" s="181" t="s">
        <v>156</v>
      </c>
      <c r="B25" s="145" t="s">
        <v>43</v>
      </c>
      <c r="C25" s="178">
        <v>2070</v>
      </c>
      <c r="D25" s="178">
        <v>2094</v>
      </c>
      <c r="E25" s="255">
        <f t="shared" si="0"/>
        <v>1.15E-2</v>
      </c>
      <c r="F25" s="179" t="s">
        <v>226</v>
      </c>
      <c r="G25" s="148" t="s">
        <v>5</v>
      </c>
      <c r="H25" s="149" t="s">
        <v>6</v>
      </c>
      <c r="I25" s="236"/>
      <c r="J25" s="100" t="s">
        <v>313</v>
      </c>
      <c r="K25" s="132"/>
      <c r="L25" s="239" t="s">
        <v>318</v>
      </c>
      <c r="M25" s="236" t="s">
        <v>10</v>
      </c>
      <c r="N25" s="236" t="s">
        <v>10</v>
      </c>
      <c r="O25" s="236" t="s">
        <v>10</v>
      </c>
      <c r="P25" s="63" t="s">
        <v>3</v>
      </c>
      <c r="Q25" s="63" t="s">
        <v>3</v>
      </c>
      <c r="R25" s="239" t="s">
        <v>10</v>
      </c>
      <c r="S25" s="236" t="s">
        <v>3</v>
      </c>
      <c r="T25" s="44"/>
      <c r="U25" s="109" t="s">
        <v>319</v>
      </c>
      <c r="V25" s="236"/>
      <c r="W25" s="236"/>
      <c r="X25" s="239"/>
      <c r="Y25" s="132"/>
      <c r="Z25" s="236"/>
      <c r="AA25" s="236"/>
      <c r="AB25" s="236"/>
      <c r="AC25" s="236"/>
      <c r="AD25" s="143">
        <f>IFERROR(VLOOKUP($B25,[2]Sheet1!$A$3:$T$71,9,FALSE),"")</f>
        <v>0.72</v>
      </c>
      <c r="AE25" s="143">
        <f>IFERROR(VLOOKUP($B25,[2]Sheet1!$A$3:$T$71,20,FALSE),"")</f>
        <v>0.64</v>
      </c>
      <c r="AF25" s="163">
        <v>0.54900000000000004</v>
      </c>
      <c r="AG25" s="144"/>
      <c r="AH25" s="207" t="s">
        <v>10</v>
      </c>
      <c r="AI25" s="236">
        <v>79.44</v>
      </c>
      <c r="AJ25" s="229">
        <v>81.569999999999993</v>
      </c>
      <c r="AK25" s="229">
        <v>67.25</v>
      </c>
      <c r="AL25" s="229">
        <v>5.84</v>
      </c>
      <c r="AM25" s="229">
        <v>9.76</v>
      </c>
      <c r="AN25" s="229">
        <v>0.71</v>
      </c>
      <c r="AO25" s="229"/>
    </row>
    <row r="26" spans="1:42" ht="102" x14ac:dyDescent="0.25">
      <c r="A26" s="182" t="s">
        <v>44</v>
      </c>
      <c r="B26" s="145" t="s">
        <v>45</v>
      </c>
      <c r="C26" s="178">
        <v>7446</v>
      </c>
      <c r="D26" s="178">
        <v>7463</v>
      </c>
      <c r="E26" s="255">
        <f t="shared" si="0"/>
        <v>2.3E-3</v>
      </c>
      <c r="F26" s="179" t="s">
        <v>226</v>
      </c>
      <c r="G26" s="148" t="s">
        <v>18</v>
      </c>
      <c r="H26" s="168" t="s">
        <v>115</v>
      </c>
      <c r="I26" s="236" t="s">
        <v>107</v>
      </c>
      <c r="J26" s="100" t="s">
        <v>313</v>
      </c>
      <c r="K26" s="104"/>
      <c r="L26" s="239" t="s">
        <v>251</v>
      </c>
      <c r="M26" s="236" t="s">
        <v>10</v>
      </c>
      <c r="N26" s="236" t="s">
        <v>10</v>
      </c>
      <c r="O26" s="236" t="s">
        <v>10</v>
      </c>
      <c r="P26" s="62" t="s">
        <v>10</v>
      </c>
      <c r="Q26" s="236" t="s">
        <v>10</v>
      </c>
      <c r="R26" s="239" t="s">
        <v>10</v>
      </c>
      <c r="S26" s="236" t="s">
        <v>10</v>
      </c>
      <c r="T26" s="44"/>
      <c r="U26" s="239"/>
      <c r="V26" s="236"/>
      <c r="W26" s="236"/>
      <c r="X26" s="239"/>
      <c r="Y26" s="132"/>
      <c r="Z26" s="236"/>
      <c r="AA26" s="236"/>
      <c r="AB26" s="236"/>
      <c r="AC26" s="236"/>
      <c r="AD26" s="143">
        <f>IFERROR(VLOOKUP($B26,[2]Sheet1!$A$3:$T$71,9,FALSE),"")</f>
        <v>0.71</v>
      </c>
      <c r="AE26" s="143">
        <f>IFERROR(VLOOKUP($B26,[2]Sheet1!$A$3:$T$71,20,FALSE),"")</f>
        <v>0.74</v>
      </c>
      <c r="AF26" s="163">
        <v>0.60499999999999998</v>
      </c>
      <c r="AG26" s="144"/>
      <c r="AH26" s="206" t="s">
        <v>285</v>
      </c>
      <c r="AI26" s="236">
        <v>98.84</v>
      </c>
      <c r="AJ26" s="229">
        <v>99.37</v>
      </c>
      <c r="AK26" s="229">
        <v>96.12</v>
      </c>
      <c r="AL26" s="229">
        <v>10.37</v>
      </c>
      <c r="AM26" s="229">
        <v>19.899999999999999</v>
      </c>
      <c r="AN26" s="229">
        <v>1.69</v>
      </c>
      <c r="AO26" s="229"/>
    </row>
    <row r="27" spans="1:42" ht="89.25" x14ac:dyDescent="0.25">
      <c r="A27" s="181" t="s">
        <v>116</v>
      </c>
      <c r="B27" s="145" t="s">
        <v>46</v>
      </c>
      <c r="C27" s="178">
        <v>3964</v>
      </c>
      <c r="D27" s="178">
        <v>3975</v>
      </c>
      <c r="E27" s="255">
        <f t="shared" si="0"/>
        <v>2.8E-3</v>
      </c>
      <c r="F27" s="179" t="s">
        <v>226</v>
      </c>
      <c r="G27" s="148" t="s">
        <v>5</v>
      </c>
      <c r="H27" s="149" t="s">
        <v>6</v>
      </c>
      <c r="I27" s="236" t="s">
        <v>103</v>
      </c>
      <c r="J27" s="100" t="s">
        <v>313</v>
      </c>
      <c r="K27" s="236"/>
      <c r="L27" s="239" t="s">
        <v>252</v>
      </c>
      <c r="M27" s="236" t="s">
        <v>10</v>
      </c>
      <c r="N27" s="63" t="s">
        <v>3</v>
      </c>
      <c r="O27" s="236" t="s">
        <v>10</v>
      </c>
      <c r="P27" s="62" t="s">
        <v>10</v>
      </c>
      <c r="Q27" s="236" t="s">
        <v>10</v>
      </c>
      <c r="R27" s="239" t="s">
        <v>10</v>
      </c>
      <c r="S27" s="236" t="s">
        <v>10</v>
      </c>
      <c r="T27" s="44"/>
      <c r="U27" s="239"/>
      <c r="V27" s="236"/>
      <c r="W27" s="236"/>
      <c r="X27" s="239"/>
      <c r="Y27" s="132"/>
      <c r="Z27" s="236"/>
      <c r="AA27" s="236"/>
      <c r="AB27" s="236"/>
      <c r="AC27" s="236"/>
      <c r="AD27" s="143">
        <f>IFERROR(VLOOKUP($B27,[2]Sheet1!$A$3:$T$71,9,FALSE),"")</f>
        <v>0.79</v>
      </c>
      <c r="AE27" s="143">
        <f>IFERROR(VLOOKUP($B27,[2]Sheet1!$A$3:$T$71,20,FALSE),"")</f>
        <v>0.75</v>
      </c>
      <c r="AF27" s="163">
        <v>0.52100000000000002</v>
      </c>
      <c r="AG27" s="144"/>
      <c r="AH27" s="207" t="s">
        <v>10</v>
      </c>
      <c r="AI27" s="236">
        <v>95.68</v>
      </c>
      <c r="AJ27" s="229">
        <v>97.09</v>
      </c>
      <c r="AK27" s="229">
        <v>91.21</v>
      </c>
      <c r="AL27" s="229">
        <v>4.32</v>
      </c>
      <c r="AM27" s="229">
        <v>8.26</v>
      </c>
      <c r="AN27" s="229">
        <v>0.32</v>
      </c>
      <c r="AO27" s="229"/>
    </row>
    <row r="28" spans="1:42" ht="127.5" x14ac:dyDescent="0.25">
      <c r="A28" s="181" t="s">
        <v>146</v>
      </c>
      <c r="B28" s="145" t="s">
        <v>47</v>
      </c>
      <c r="C28" s="178">
        <v>13836</v>
      </c>
      <c r="D28" s="178">
        <v>13865</v>
      </c>
      <c r="E28" s="255">
        <f t="shared" si="0"/>
        <v>2.0999999999999999E-3</v>
      </c>
      <c r="F28" s="179" t="s">
        <v>226</v>
      </c>
      <c r="G28" s="148" t="s">
        <v>18</v>
      </c>
      <c r="H28" s="168" t="s">
        <v>48</v>
      </c>
      <c r="I28" s="236" t="s">
        <v>108</v>
      </c>
      <c r="J28" s="100" t="s">
        <v>313</v>
      </c>
      <c r="K28" s="236"/>
      <c r="L28" s="239" t="s">
        <v>183</v>
      </c>
      <c r="M28" s="239" t="s">
        <v>10</v>
      </c>
      <c r="N28" s="63" t="s">
        <v>3</v>
      </c>
      <c r="O28" s="236" t="s">
        <v>10</v>
      </c>
      <c r="P28" s="62" t="s">
        <v>10</v>
      </c>
      <c r="Q28" s="236" t="s">
        <v>10</v>
      </c>
      <c r="R28" s="239" t="s">
        <v>10</v>
      </c>
      <c r="S28" s="236" t="s">
        <v>10</v>
      </c>
      <c r="T28" s="44"/>
      <c r="U28" s="239"/>
      <c r="V28" s="236"/>
      <c r="W28" s="236"/>
      <c r="X28" s="239"/>
      <c r="Y28" s="132"/>
      <c r="Z28" s="236"/>
      <c r="AA28" s="236"/>
      <c r="AB28" s="236"/>
      <c r="AC28" s="236"/>
      <c r="AD28" s="143">
        <f>IFERROR(VLOOKUP($B28,[2]Sheet1!$A$3:$T$71,9,FALSE),"")</f>
        <v>0.69</v>
      </c>
      <c r="AE28" s="143">
        <f>IFERROR(VLOOKUP($B28,[2]Sheet1!$A$3:$T$71,20,FALSE),"")</f>
        <v>0.66</v>
      </c>
      <c r="AF28" s="163">
        <v>0.55659999999999998</v>
      </c>
      <c r="AG28" s="144"/>
      <c r="AH28" s="207" t="s">
        <v>10</v>
      </c>
      <c r="AI28" s="236">
        <v>99.46</v>
      </c>
      <c r="AJ28" s="229">
        <v>99.31</v>
      </c>
      <c r="AK28" s="229">
        <v>100</v>
      </c>
      <c r="AL28" s="229">
        <v>7.42</v>
      </c>
      <c r="AM28" s="229">
        <v>14.21</v>
      </c>
      <c r="AN28" s="229">
        <v>0.52</v>
      </c>
      <c r="AO28" s="229"/>
    </row>
    <row r="29" spans="1:42" ht="165.75" x14ac:dyDescent="0.25">
      <c r="A29" s="181" t="s">
        <v>50</v>
      </c>
      <c r="B29" s="145" t="s">
        <v>49</v>
      </c>
      <c r="C29" s="178">
        <v>5274</v>
      </c>
      <c r="D29" s="178">
        <v>5218</v>
      </c>
      <c r="E29" s="255">
        <f t="shared" si="0"/>
        <v>-1.0699999999999999E-2</v>
      </c>
      <c r="F29" s="179" t="s">
        <v>226</v>
      </c>
      <c r="G29" s="148" t="s">
        <v>18</v>
      </c>
      <c r="H29" s="149" t="s">
        <v>6</v>
      </c>
      <c r="I29" s="236"/>
      <c r="J29" s="110" t="s">
        <v>315</v>
      </c>
      <c r="K29" s="236"/>
      <c r="L29" s="239" t="s">
        <v>253</v>
      </c>
      <c r="M29" s="239" t="s">
        <v>10</v>
      </c>
      <c r="N29" s="236" t="s">
        <v>10</v>
      </c>
      <c r="O29" s="236" t="s">
        <v>10</v>
      </c>
      <c r="P29" s="62" t="s">
        <v>10</v>
      </c>
      <c r="Q29" s="63" t="s">
        <v>3</v>
      </c>
      <c r="R29" s="239" t="s">
        <v>10</v>
      </c>
      <c r="S29" s="236" t="s">
        <v>3</v>
      </c>
      <c r="T29" s="44"/>
      <c r="U29" s="109" t="s">
        <v>231</v>
      </c>
      <c r="V29" s="236"/>
      <c r="W29" s="236"/>
      <c r="X29" s="239" t="s">
        <v>275</v>
      </c>
      <c r="Y29" s="132"/>
      <c r="Z29" s="236"/>
      <c r="AA29" s="236"/>
      <c r="AB29" s="236"/>
      <c r="AC29" s="236"/>
      <c r="AD29" s="143">
        <f>IFERROR(VLOOKUP($B29,[2]Sheet1!$A$3:$T$71,9,FALSE),"")</f>
        <v>0.73</v>
      </c>
      <c r="AE29" s="143">
        <f>IFERROR(VLOOKUP($B29,[2]Sheet1!$A$3:$T$71,20,FALSE),"")</f>
        <v>0.66</v>
      </c>
      <c r="AF29" s="163">
        <v>0.54500000000000004</v>
      </c>
      <c r="AG29" s="144"/>
      <c r="AH29" s="207" t="s">
        <v>10</v>
      </c>
      <c r="AI29" s="236">
        <v>99.17</v>
      </c>
      <c r="AJ29" s="229">
        <v>98.93</v>
      </c>
      <c r="AK29" s="229">
        <v>100</v>
      </c>
      <c r="AL29" s="229">
        <v>6.47</v>
      </c>
      <c r="AM29" s="229">
        <v>12.16</v>
      </c>
      <c r="AN29" s="229">
        <v>0.24</v>
      </c>
      <c r="AO29" s="229"/>
    </row>
    <row r="30" spans="1:42" ht="77.25" thickBot="1" x14ac:dyDescent="0.3">
      <c r="A30" s="183" t="s">
        <v>157</v>
      </c>
      <c r="B30" s="154" t="s">
        <v>51</v>
      </c>
      <c r="C30" s="184">
        <v>3141</v>
      </c>
      <c r="D30" s="185">
        <v>3145</v>
      </c>
      <c r="E30" s="256">
        <f t="shared" si="0"/>
        <v>1.2999999999999999E-3</v>
      </c>
      <c r="F30" s="133" t="s">
        <v>226</v>
      </c>
      <c r="G30" s="157" t="s">
        <v>5</v>
      </c>
      <c r="H30" s="172" t="s">
        <v>52</v>
      </c>
      <c r="I30" s="237"/>
      <c r="J30" s="100" t="s">
        <v>313</v>
      </c>
      <c r="K30" s="237"/>
      <c r="L30" s="240" t="s">
        <v>254</v>
      </c>
      <c r="M30" s="237" t="s">
        <v>10</v>
      </c>
      <c r="N30" s="237" t="s">
        <v>10</v>
      </c>
      <c r="O30" s="237" t="s">
        <v>10</v>
      </c>
      <c r="P30" s="72" t="s">
        <v>10</v>
      </c>
      <c r="Q30" s="237" t="s">
        <v>10</v>
      </c>
      <c r="R30" s="240" t="s">
        <v>10</v>
      </c>
      <c r="S30" s="237" t="s">
        <v>3</v>
      </c>
      <c r="T30" s="71"/>
      <c r="U30" s="111" t="s">
        <v>230</v>
      </c>
      <c r="V30" s="237"/>
      <c r="W30" s="237"/>
      <c r="X30" s="240"/>
      <c r="Y30" s="134"/>
      <c r="Z30" s="237"/>
      <c r="AA30" s="237"/>
      <c r="AB30" s="237"/>
      <c r="AC30" s="237"/>
      <c r="AD30" s="159">
        <f>IFERROR(VLOOKUP($B30,[2]Sheet1!$A$3:$T$71,9,FALSE),"")</f>
        <v>0.87</v>
      </c>
      <c r="AE30" s="159">
        <f>IFERROR(VLOOKUP($B30,[2]Sheet1!$A$3:$T$71,20,FALSE),"")</f>
        <v>0.81</v>
      </c>
      <c r="AF30" s="135">
        <v>0.72799999999999998</v>
      </c>
      <c r="AG30" s="136"/>
      <c r="AH30" s="211" t="s">
        <v>10</v>
      </c>
      <c r="AI30" s="237">
        <v>94.81</v>
      </c>
      <c r="AJ30" s="230">
        <v>94.68</v>
      </c>
      <c r="AK30" s="230">
        <v>97.02</v>
      </c>
      <c r="AL30" s="230">
        <v>4.63</v>
      </c>
      <c r="AM30" s="230">
        <v>8.34</v>
      </c>
      <c r="AN30" s="230">
        <v>0.57999999999999996</v>
      </c>
      <c r="AO30" s="230"/>
    </row>
    <row r="31" spans="1:42" ht="90" thickBot="1" x14ac:dyDescent="0.3">
      <c r="A31" s="186" t="s">
        <v>158</v>
      </c>
      <c r="B31" s="139" t="s">
        <v>53</v>
      </c>
      <c r="C31" s="177">
        <v>2297</v>
      </c>
      <c r="D31" s="187">
        <v>2298</v>
      </c>
      <c r="E31" s="257">
        <f t="shared" si="0"/>
        <v>4.0000000000000002E-4</v>
      </c>
      <c r="F31" s="188" t="s">
        <v>226</v>
      </c>
      <c r="G31" s="189" t="s">
        <v>5</v>
      </c>
      <c r="H31" s="180" t="s">
        <v>6</v>
      </c>
      <c r="I31" s="190"/>
      <c r="J31" s="100" t="s">
        <v>313</v>
      </c>
      <c r="K31" s="78"/>
      <c r="L31" s="40" t="s">
        <v>176</v>
      </c>
      <c r="M31" s="59" t="s">
        <v>10</v>
      </c>
      <c r="N31" s="59" t="s">
        <v>10</v>
      </c>
      <c r="O31" s="59" t="s">
        <v>10</v>
      </c>
      <c r="P31" s="59" t="s">
        <v>10</v>
      </c>
      <c r="Q31" s="80" t="s">
        <v>3</v>
      </c>
      <c r="R31" s="60" t="s">
        <v>10</v>
      </c>
      <c r="S31" s="56"/>
      <c r="T31" s="57"/>
      <c r="U31" s="57"/>
      <c r="V31" s="56"/>
      <c r="W31" s="56"/>
      <c r="X31" s="57"/>
      <c r="Y31" s="78"/>
      <c r="Z31" s="56"/>
      <c r="AA31" s="56"/>
      <c r="AB31" s="56"/>
      <c r="AC31" s="56"/>
      <c r="AD31" s="137">
        <f>IFERROR(VLOOKUP($B31,[2]Sheet1!$A$3:$T$71,9,FALSE),"")</f>
        <v>0.64</v>
      </c>
      <c r="AE31" s="137">
        <f>IFERROR(VLOOKUP($B31,[2]Sheet1!$A$3:$T$71,20,FALSE),"")</f>
        <v>0.67</v>
      </c>
      <c r="AF31" s="173">
        <v>0.53600000000000003</v>
      </c>
      <c r="AG31" s="174"/>
      <c r="AH31" s="207" t="s">
        <v>10</v>
      </c>
      <c r="AI31" s="236">
        <v>91.03</v>
      </c>
      <c r="AJ31" s="236">
        <v>91.73</v>
      </c>
      <c r="AK31" s="229">
        <v>88.46</v>
      </c>
      <c r="AL31" s="229">
        <v>4.87</v>
      </c>
      <c r="AM31" s="229">
        <v>8.7200000000000006</v>
      </c>
      <c r="AN31" s="229">
        <v>0.32</v>
      </c>
      <c r="AO31" s="229"/>
      <c r="AP31" s="248"/>
    </row>
    <row r="32" spans="1:42" ht="191.25" x14ac:dyDescent="0.25">
      <c r="A32" s="181" t="s">
        <v>56</v>
      </c>
      <c r="B32" s="145" t="s">
        <v>55</v>
      </c>
      <c r="C32" s="178">
        <v>1496</v>
      </c>
      <c r="D32" s="191">
        <v>1518</v>
      </c>
      <c r="E32" s="258">
        <f t="shared" si="0"/>
        <v>1.4500000000000001E-2</v>
      </c>
      <c r="F32" s="192" t="s">
        <v>226</v>
      </c>
      <c r="G32" s="193" t="s">
        <v>5</v>
      </c>
      <c r="H32" s="149" t="s">
        <v>6</v>
      </c>
      <c r="I32" s="194"/>
      <c r="J32" s="241" t="s">
        <v>314</v>
      </c>
      <c r="K32" s="58"/>
      <c r="L32" s="28" t="s">
        <v>255</v>
      </c>
      <c r="M32" s="62" t="s">
        <v>10</v>
      </c>
      <c r="N32" s="63" t="s">
        <v>3</v>
      </c>
      <c r="O32" s="62" t="s">
        <v>10</v>
      </c>
      <c r="P32" s="63" t="s">
        <v>3</v>
      </c>
      <c r="Q32" s="62" t="s">
        <v>10</v>
      </c>
      <c r="R32" s="64" t="s">
        <v>10</v>
      </c>
      <c r="S32" s="55"/>
      <c r="T32" s="44"/>
      <c r="U32" s="321" t="s">
        <v>278</v>
      </c>
      <c r="V32" s="55"/>
      <c r="W32" s="55"/>
      <c r="X32" s="44"/>
      <c r="Y32" s="58"/>
      <c r="Z32" s="55"/>
      <c r="AA32" s="55"/>
      <c r="AB32" s="55"/>
      <c r="AC32" s="55"/>
      <c r="AD32" s="137">
        <f>IFERROR(VLOOKUP($B32,[2]Sheet1!$A$3:$T$71,9,FALSE),"")</f>
        <v>0.79</v>
      </c>
      <c r="AE32" s="137">
        <f>IFERROR(VLOOKUP($B32,[2]Sheet1!$A$3:$T$71,20,FALSE),"")</f>
        <v>0.79</v>
      </c>
      <c r="AF32" s="164">
        <v>0.66500000000000004</v>
      </c>
      <c r="AG32" s="126"/>
      <c r="AH32" s="207" t="s">
        <v>10</v>
      </c>
      <c r="AI32" s="236">
        <v>94.5</v>
      </c>
      <c r="AJ32" s="236">
        <v>91.98</v>
      </c>
      <c r="AK32" s="229">
        <v>98.61</v>
      </c>
      <c r="AL32" s="229">
        <v>3.95</v>
      </c>
      <c r="AM32" s="229">
        <v>7.1</v>
      </c>
      <c r="AN32" s="229">
        <v>0.63</v>
      </c>
      <c r="AO32" s="229"/>
      <c r="AP32" s="248"/>
    </row>
    <row r="33" spans="1:42" ht="38.25" x14ac:dyDescent="0.25">
      <c r="A33" s="181" t="s">
        <v>159</v>
      </c>
      <c r="B33" s="195" t="s">
        <v>57</v>
      </c>
      <c r="C33" s="178">
        <v>3571</v>
      </c>
      <c r="D33" s="191">
        <v>3569</v>
      </c>
      <c r="E33" s="258">
        <f t="shared" si="0"/>
        <v>-5.9999999999999995E-4</v>
      </c>
      <c r="F33" s="192" t="s">
        <v>226</v>
      </c>
      <c r="G33" s="193" t="s">
        <v>5</v>
      </c>
      <c r="H33" s="196" t="s">
        <v>19</v>
      </c>
      <c r="I33" s="197"/>
      <c r="J33" s="100" t="s">
        <v>313</v>
      </c>
      <c r="K33" s="66"/>
      <c r="L33" s="28" t="s">
        <v>178</v>
      </c>
      <c r="M33" s="62" t="s">
        <v>10</v>
      </c>
      <c r="N33" s="62" t="s">
        <v>10</v>
      </c>
      <c r="O33" s="62" t="s">
        <v>10</v>
      </c>
      <c r="P33" s="62" t="s">
        <v>10</v>
      </c>
      <c r="Q33" s="63" t="s">
        <v>3</v>
      </c>
      <c r="R33" s="64" t="s">
        <v>10</v>
      </c>
      <c r="S33" s="55"/>
      <c r="T33" s="44"/>
      <c r="U33" s="44"/>
      <c r="V33" s="55"/>
      <c r="W33" s="55"/>
      <c r="X33" s="44"/>
      <c r="Y33" s="58"/>
      <c r="Z33" s="55"/>
      <c r="AA33" s="55"/>
      <c r="AB33" s="55"/>
      <c r="AC33" s="55"/>
      <c r="AD33" s="137">
        <f>IFERROR(VLOOKUP($B33,[2]Sheet1!$A$3:$T$71,9,FALSE),"")</f>
        <v>0.56999999999999995</v>
      </c>
      <c r="AE33" s="137">
        <f>IFERROR(VLOOKUP($B33,[2]Sheet1!$A$3:$T$71,20,FALSE),"")</f>
        <v>0.57999999999999996</v>
      </c>
      <c r="AF33" s="164">
        <v>0.58299999999999996</v>
      </c>
      <c r="AG33" s="126"/>
      <c r="AH33" s="207" t="s">
        <v>10</v>
      </c>
      <c r="AI33" s="236">
        <v>99.46</v>
      </c>
      <c r="AJ33" s="236">
        <v>100</v>
      </c>
      <c r="AK33" s="229">
        <v>100</v>
      </c>
      <c r="AL33" s="229">
        <v>6.75</v>
      </c>
      <c r="AM33" s="229">
        <v>12.89</v>
      </c>
      <c r="AN33" s="229">
        <v>1.1299999999999999</v>
      </c>
      <c r="AO33" s="229"/>
      <c r="AP33" s="248"/>
    </row>
    <row r="34" spans="1:42" ht="282" thickBot="1" x14ac:dyDescent="0.3">
      <c r="A34" s="181" t="s">
        <v>58</v>
      </c>
      <c r="B34" s="145" t="s">
        <v>59</v>
      </c>
      <c r="C34" s="178">
        <v>14644</v>
      </c>
      <c r="D34" s="191">
        <v>14631</v>
      </c>
      <c r="E34" s="258">
        <f t="shared" si="0"/>
        <v>-8.9999999999999998E-4</v>
      </c>
      <c r="F34" s="192" t="s">
        <v>226</v>
      </c>
      <c r="G34" s="193" t="s">
        <v>5</v>
      </c>
      <c r="H34" s="149" t="s">
        <v>6</v>
      </c>
      <c r="I34" s="194"/>
      <c r="J34" s="100" t="s">
        <v>313</v>
      </c>
      <c r="K34" s="55"/>
      <c r="L34" s="28" t="s">
        <v>182</v>
      </c>
      <c r="M34" s="62" t="s">
        <v>10</v>
      </c>
      <c r="N34" s="62" t="s">
        <v>10</v>
      </c>
      <c r="O34" s="62" t="s">
        <v>10</v>
      </c>
      <c r="P34" s="63" t="s">
        <v>3</v>
      </c>
      <c r="Q34" s="62" t="s">
        <v>10</v>
      </c>
      <c r="R34" s="64" t="s">
        <v>10</v>
      </c>
      <c r="S34" s="55"/>
      <c r="T34" s="44" t="s">
        <v>307</v>
      </c>
      <c r="U34" s="322" t="s">
        <v>283</v>
      </c>
      <c r="V34" s="55"/>
      <c r="W34" s="55"/>
      <c r="X34" s="44"/>
      <c r="Y34" s="58"/>
      <c r="Z34" s="55"/>
      <c r="AA34" s="55"/>
      <c r="AB34" s="55"/>
      <c r="AC34" s="55"/>
      <c r="AD34" s="137">
        <f>IFERROR(VLOOKUP($B34,[2]Sheet1!$A$3:$T$71,9,FALSE),"")</f>
        <v>0.59</v>
      </c>
      <c r="AE34" s="137">
        <f>IFERROR(VLOOKUP($B34,[2]Sheet1!$A$3:$T$71,20,FALSE),"")</f>
        <v>0.6</v>
      </c>
      <c r="AF34" s="58">
        <v>0.5</v>
      </c>
      <c r="AG34" s="126"/>
      <c r="AH34" s="207" t="s">
        <v>10</v>
      </c>
      <c r="AI34" s="236">
        <v>89.08</v>
      </c>
      <c r="AJ34" s="236">
        <v>91.55</v>
      </c>
      <c r="AK34" s="229">
        <v>78.150000000000006</v>
      </c>
      <c r="AL34" s="229">
        <v>8.76</v>
      </c>
      <c r="AM34" s="229">
        <v>17.350000000000001</v>
      </c>
      <c r="AN34" s="229">
        <v>0.63</v>
      </c>
      <c r="AO34" s="229"/>
      <c r="AP34" s="248"/>
    </row>
    <row r="35" spans="1:42" ht="39" thickBot="1" x14ac:dyDescent="0.3">
      <c r="A35" s="181" t="s">
        <v>160</v>
      </c>
      <c r="B35" s="145" t="s">
        <v>60</v>
      </c>
      <c r="C35" s="178">
        <v>0</v>
      </c>
      <c r="D35" s="191">
        <v>0</v>
      </c>
      <c r="E35" s="258" t="e">
        <f t="shared" si="0"/>
        <v>#DIV/0!</v>
      </c>
      <c r="F35" s="192" t="s">
        <v>226</v>
      </c>
      <c r="G35" s="193" t="s">
        <v>5</v>
      </c>
      <c r="H35" s="151" t="s">
        <v>19</v>
      </c>
      <c r="I35" s="194"/>
      <c r="J35" s="100" t="s">
        <v>313</v>
      </c>
      <c r="K35" s="55"/>
      <c r="L35" s="28" t="s">
        <v>175</v>
      </c>
      <c r="M35" s="64" t="s">
        <v>10</v>
      </c>
      <c r="N35" s="62" t="s">
        <v>10</v>
      </c>
      <c r="O35" s="62" t="s">
        <v>10</v>
      </c>
      <c r="P35" s="62" t="s">
        <v>10</v>
      </c>
      <c r="Q35" s="62" t="s">
        <v>10</v>
      </c>
      <c r="R35" s="64" t="s">
        <v>10</v>
      </c>
      <c r="S35" s="55"/>
      <c r="T35" s="44"/>
      <c r="U35" s="44"/>
      <c r="V35" s="55"/>
      <c r="W35" s="55"/>
      <c r="X35" s="44"/>
      <c r="Y35" s="58"/>
      <c r="Z35" s="55"/>
      <c r="AA35" s="55"/>
      <c r="AB35" s="55"/>
      <c r="AC35" s="55"/>
      <c r="AD35" s="137">
        <f>IFERROR(VLOOKUP($B35,[2]Sheet1!$A$3:$T$71,9,FALSE),"")</f>
        <v>0.75</v>
      </c>
      <c r="AE35" s="137">
        <f>IFERROR(VLOOKUP($B35,[2]Sheet1!$A$3:$T$71,20,FALSE),"")</f>
        <v>0.77</v>
      </c>
      <c r="AF35" s="164">
        <v>0.58299999999999996</v>
      </c>
      <c r="AG35" s="126"/>
      <c r="AH35" s="207" t="s">
        <v>10</v>
      </c>
      <c r="AI35" s="236">
        <v>99.46</v>
      </c>
      <c r="AJ35" s="232">
        <v>99.31</v>
      </c>
      <c r="AK35" s="229">
        <v>100</v>
      </c>
      <c r="AL35" s="229">
        <v>6.54</v>
      </c>
      <c r="AM35" s="229">
        <v>13.22</v>
      </c>
      <c r="AN35" s="229">
        <v>0.52</v>
      </c>
      <c r="AO35" s="229"/>
      <c r="AP35" s="248"/>
    </row>
    <row r="36" spans="1:42" ht="25.5" x14ac:dyDescent="0.25">
      <c r="A36" s="181" t="s">
        <v>110</v>
      </c>
      <c r="B36" s="145" t="s">
        <v>61</v>
      </c>
      <c r="C36" s="178">
        <v>3005</v>
      </c>
      <c r="D36" s="191">
        <v>3009</v>
      </c>
      <c r="E36" s="258">
        <f t="shared" si="0"/>
        <v>1.2999999999999999E-3</v>
      </c>
      <c r="F36" s="192" t="s">
        <v>226</v>
      </c>
      <c r="G36" s="193" t="s">
        <v>5</v>
      </c>
      <c r="H36" s="151" t="s">
        <v>118</v>
      </c>
      <c r="I36" s="194"/>
      <c r="J36" s="241" t="s">
        <v>314</v>
      </c>
      <c r="K36" s="55"/>
      <c r="L36" s="28"/>
      <c r="M36" s="64" t="s">
        <v>10</v>
      </c>
      <c r="N36" s="63" t="s">
        <v>3</v>
      </c>
      <c r="O36" s="62" t="s">
        <v>10</v>
      </c>
      <c r="P36" s="62" t="s">
        <v>10</v>
      </c>
      <c r="Q36" s="62" t="s">
        <v>10</v>
      </c>
      <c r="R36" s="64" t="s">
        <v>10</v>
      </c>
      <c r="S36" s="55"/>
      <c r="T36" s="44"/>
      <c r="U36" s="44"/>
      <c r="V36" s="55"/>
      <c r="W36" s="55"/>
      <c r="X36" s="44"/>
      <c r="Y36" s="58"/>
      <c r="Z36" s="55"/>
      <c r="AA36" s="55"/>
      <c r="AB36" s="55"/>
      <c r="AC36" s="55"/>
      <c r="AD36" s="137">
        <f>IFERROR(VLOOKUP($B36,[2]Sheet1!$A$3:$T$71,9,FALSE),"")</f>
        <v>0.76</v>
      </c>
      <c r="AE36" s="137">
        <f>IFERROR(VLOOKUP($B36,[2]Sheet1!$A$3:$T$71,20,FALSE),"")</f>
        <v>0.71</v>
      </c>
      <c r="AF36" s="164">
        <v>0.54500000000000004</v>
      </c>
      <c r="AG36" s="126"/>
      <c r="AH36" s="207" t="s">
        <v>10</v>
      </c>
      <c r="AI36" s="236">
        <v>98.65</v>
      </c>
      <c r="AJ36" s="236">
        <v>99.3</v>
      </c>
      <c r="AK36" s="229">
        <v>98.43</v>
      </c>
      <c r="AL36" s="229">
        <v>4.66</v>
      </c>
      <c r="AM36" s="229">
        <v>8.35</v>
      </c>
      <c r="AN36" s="229">
        <v>0.54</v>
      </c>
      <c r="AO36" s="229"/>
      <c r="AP36" s="248"/>
    </row>
    <row r="37" spans="1:42" ht="64.5" thickBot="1" x14ac:dyDescent="0.3">
      <c r="A37" s="183" t="s">
        <v>63</v>
      </c>
      <c r="B37" s="154" t="s">
        <v>62</v>
      </c>
      <c r="C37" s="184">
        <v>3660</v>
      </c>
      <c r="D37" s="198">
        <v>3651</v>
      </c>
      <c r="E37" s="259">
        <f t="shared" si="0"/>
        <v>-2.5000000000000001E-3</v>
      </c>
      <c r="F37" s="199" t="s">
        <v>226</v>
      </c>
      <c r="G37" s="200" t="s">
        <v>16</v>
      </c>
      <c r="H37" s="201" t="s">
        <v>6</v>
      </c>
      <c r="I37" s="202"/>
      <c r="J37" s="100" t="s">
        <v>313</v>
      </c>
      <c r="K37" s="69"/>
      <c r="L37" s="41" t="s">
        <v>179</v>
      </c>
      <c r="M37" s="72" t="s">
        <v>10</v>
      </c>
      <c r="N37" s="72" t="s">
        <v>10</v>
      </c>
      <c r="O37" s="72" t="s">
        <v>10</v>
      </c>
      <c r="P37" s="72" t="s">
        <v>10</v>
      </c>
      <c r="Q37" s="72" t="s">
        <v>10</v>
      </c>
      <c r="R37" s="73" t="s">
        <v>10</v>
      </c>
      <c r="S37" s="69"/>
      <c r="T37" s="71"/>
      <c r="U37" s="71"/>
      <c r="V37" s="69"/>
      <c r="W37" s="69"/>
      <c r="X37" s="324" t="s">
        <v>276</v>
      </c>
      <c r="Y37" s="74"/>
      <c r="Z37" s="69"/>
      <c r="AA37" s="69"/>
      <c r="AB37" s="69"/>
      <c r="AC37" s="69"/>
      <c r="AD37" s="138">
        <f>IFERROR(VLOOKUP($B37,[2]Sheet1!$A$3:$T$71,9,FALSE),"")</f>
        <v>0.69</v>
      </c>
      <c r="AE37" s="138">
        <f>IFERROR(VLOOKUP($B37,[2]Sheet1!$A$3:$T$71,20,FALSE),"")</f>
        <v>0.66</v>
      </c>
      <c r="AF37" s="95">
        <v>0.57099999999999995</v>
      </c>
      <c r="AG37" s="125"/>
      <c r="AH37" s="211" t="s">
        <v>10</v>
      </c>
      <c r="AI37" s="237">
        <v>88.25</v>
      </c>
      <c r="AJ37" s="237">
        <v>84.91</v>
      </c>
      <c r="AK37" s="230">
        <v>100</v>
      </c>
      <c r="AL37" s="230">
        <v>5.89</v>
      </c>
      <c r="AM37" s="230">
        <v>10.54</v>
      </c>
      <c r="AN37" s="230">
        <v>0.62</v>
      </c>
      <c r="AO37" s="230"/>
      <c r="AP37" s="248"/>
    </row>
    <row r="38" spans="1:42" ht="145.9" customHeight="1" thickBot="1" x14ac:dyDescent="0.3">
      <c r="A38" s="175" t="s">
        <v>65</v>
      </c>
      <c r="B38" s="176" t="s">
        <v>64</v>
      </c>
      <c r="C38" s="177">
        <v>2866</v>
      </c>
      <c r="D38" s="178">
        <v>2921</v>
      </c>
      <c r="E38" s="255">
        <f t="shared" si="0"/>
        <v>1.8800000000000001E-2</v>
      </c>
      <c r="F38" s="179" t="s">
        <v>226</v>
      </c>
      <c r="G38" s="203" t="s">
        <v>16</v>
      </c>
      <c r="H38" s="204" t="s">
        <v>6</v>
      </c>
      <c r="I38" s="79"/>
      <c r="J38" s="100" t="s">
        <v>313</v>
      </c>
      <c r="K38" s="78"/>
      <c r="L38" s="40" t="s">
        <v>186</v>
      </c>
      <c r="M38" s="59" t="s">
        <v>10</v>
      </c>
      <c r="N38" s="59" t="s">
        <v>10</v>
      </c>
      <c r="O38" s="59" t="s">
        <v>10</v>
      </c>
      <c r="P38" s="59" t="s">
        <v>10</v>
      </c>
      <c r="Q38" s="59" t="s">
        <v>10</v>
      </c>
      <c r="R38" s="60" t="s">
        <v>10</v>
      </c>
      <c r="S38" s="57" t="s">
        <v>10</v>
      </c>
      <c r="T38" s="57"/>
      <c r="U38" s="57"/>
      <c r="V38" s="57"/>
      <c r="W38" s="56"/>
      <c r="X38" s="57"/>
      <c r="Y38" s="78"/>
      <c r="Z38" s="56"/>
      <c r="AA38" s="56"/>
      <c r="AB38" s="174"/>
      <c r="AC38" s="56"/>
      <c r="AD38" s="137">
        <f>IFERROR(VLOOKUP($B38,[2]Sheet1!$A$3:$T$71,9,FALSE),"")</f>
        <v>0.31</v>
      </c>
      <c r="AE38" s="137" t="str">
        <f>IFERROR(VLOOKUP($B38,[2]Sheet1!$A$3:$T$71,20,FALSE),"")</f>
        <v/>
      </c>
      <c r="AF38" s="173">
        <v>0.27800000000000002</v>
      </c>
      <c r="AG38" s="174"/>
      <c r="AH38" s="207" t="s">
        <v>10</v>
      </c>
      <c r="AI38" s="55">
        <v>96.2</v>
      </c>
      <c r="AJ38" s="233">
        <v>94.6</v>
      </c>
      <c r="AK38" s="233">
        <v>96.46</v>
      </c>
      <c r="AL38" s="233">
        <v>14.98</v>
      </c>
      <c r="AM38" s="233">
        <v>27.76</v>
      </c>
      <c r="AN38" s="233">
        <v>3.24</v>
      </c>
      <c r="AO38" s="233"/>
      <c r="AP38" s="248"/>
    </row>
    <row r="39" spans="1:42" ht="115.5" thickBot="1" x14ac:dyDescent="0.3">
      <c r="A39" s="165" t="s">
        <v>68</v>
      </c>
      <c r="B39" s="179" t="s">
        <v>67</v>
      </c>
      <c r="C39" s="178">
        <v>2552</v>
      </c>
      <c r="D39" s="178">
        <v>2572</v>
      </c>
      <c r="E39" s="255">
        <f t="shared" si="0"/>
        <v>7.7999999999999996E-3</v>
      </c>
      <c r="F39" s="179" t="s">
        <v>226</v>
      </c>
      <c r="G39" s="203" t="s">
        <v>16</v>
      </c>
      <c r="H39" s="205" t="s">
        <v>24</v>
      </c>
      <c r="I39" s="236"/>
      <c r="J39" s="100" t="s">
        <v>313</v>
      </c>
      <c r="K39" s="58"/>
      <c r="L39" s="28" t="s">
        <v>256</v>
      </c>
      <c r="M39" s="62" t="s">
        <v>10</v>
      </c>
      <c r="N39" s="62" t="s">
        <v>10</v>
      </c>
      <c r="O39" s="62" t="s">
        <v>10</v>
      </c>
      <c r="P39" s="62" t="s">
        <v>10</v>
      </c>
      <c r="Q39" s="62" t="s">
        <v>10</v>
      </c>
      <c r="R39" s="64" t="s">
        <v>10</v>
      </c>
      <c r="S39" s="57" t="s">
        <v>10</v>
      </c>
      <c r="T39" s="44"/>
      <c r="U39" s="44"/>
      <c r="V39" s="44"/>
      <c r="W39" s="55"/>
      <c r="X39" s="44"/>
      <c r="Y39" s="58"/>
      <c r="Z39" s="55"/>
      <c r="AA39" s="55"/>
      <c r="AB39" s="126"/>
      <c r="AC39" s="55"/>
      <c r="AD39" s="137">
        <f>IFERROR(VLOOKUP($B39,[2]Sheet1!$A$3:$T$71,9,FALSE),"")</f>
        <v>0.47</v>
      </c>
      <c r="AE39" s="137" t="str">
        <f>IFERROR(VLOOKUP($B39,[2]Sheet1!$A$3:$T$71,20,FALSE),"")</f>
        <v/>
      </c>
      <c r="AF39" s="164">
        <v>0.38300000000000001</v>
      </c>
      <c r="AG39" s="126"/>
      <c r="AH39" s="207" t="s">
        <v>10</v>
      </c>
      <c r="AI39" s="55">
        <v>98.78</v>
      </c>
      <c r="AJ39" s="233">
        <v>98.43</v>
      </c>
      <c r="AK39" s="233">
        <v>100</v>
      </c>
      <c r="AL39" s="233">
        <v>10.130000000000001</v>
      </c>
      <c r="AM39" s="233">
        <v>17.48</v>
      </c>
      <c r="AN39" s="233">
        <v>0.88</v>
      </c>
      <c r="AO39" s="233"/>
      <c r="AP39" s="248"/>
    </row>
    <row r="40" spans="1:42" ht="102" x14ac:dyDescent="0.25">
      <c r="A40" s="165" t="s">
        <v>69</v>
      </c>
      <c r="B40" s="179" t="s">
        <v>70</v>
      </c>
      <c r="C40" s="178">
        <v>7172</v>
      </c>
      <c r="D40" s="178">
        <v>7163</v>
      </c>
      <c r="E40" s="255">
        <f t="shared" si="0"/>
        <v>-1.2999999999999999E-3</v>
      </c>
      <c r="F40" s="179" t="s">
        <v>226</v>
      </c>
      <c r="G40" s="203" t="s">
        <v>16</v>
      </c>
      <c r="H40" s="205" t="s">
        <v>24</v>
      </c>
      <c r="I40" s="236"/>
      <c r="J40" s="100" t="s">
        <v>313</v>
      </c>
      <c r="K40" s="66"/>
      <c r="L40" s="28" t="s">
        <v>223</v>
      </c>
      <c r="M40" s="62" t="s">
        <v>10</v>
      </c>
      <c r="N40" s="62" t="s">
        <v>10</v>
      </c>
      <c r="O40" s="62" t="s">
        <v>10</v>
      </c>
      <c r="P40" s="62" t="s">
        <v>10</v>
      </c>
      <c r="Q40" s="62" t="s">
        <v>10</v>
      </c>
      <c r="R40" s="64" t="s">
        <v>10</v>
      </c>
      <c r="S40" s="57" t="s">
        <v>10</v>
      </c>
      <c r="T40" s="44"/>
      <c r="U40" s="44"/>
      <c r="V40" s="44"/>
      <c r="W40" s="55"/>
      <c r="X40" s="44"/>
      <c r="Y40" s="58"/>
      <c r="Z40" s="55"/>
      <c r="AA40" s="55"/>
      <c r="AB40" s="126"/>
      <c r="AC40" s="55"/>
      <c r="AD40" s="137">
        <f>IFERROR(VLOOKUP($B40,[2]Sheet1!$A$3:$T$71,9,FALSE),"")</f>
        <v>0.54</v>
      </c>
      <c r="AE40" s="137" t="str">
        <f>IFERROR(VLOOKUP($B40,[2]Sheet1!$A$3:$T$71,20,FALSE),"")</f>
        <v/>
      </c>
      <c r="AF40" s="164">
        <v>0.442</v>
      </c>
      <c r="AG40" s="126"/>
      <c r="AH40" s="207" t="s">
        <v>10</v>
      </c>
      <c r="AI40" s="55">
        <v>98.52</v>
      </c>
      <c r="AJ40" s="233">
        <v>98.13</v>
      </c>
      <c r="AK40" s="233">
        <v>99.87</v>
      </c>
      <c r="AL40" s="233">
        <v>10.4</v>
      </c>
      <c r="AM40" s="233">
        <v>18.28</v>
      </c>
      <c r="AN40" s="233">
        <v>1.44</v>
      </c>
      <c r="AO40" s="233"/>
      <c r="AP40" s="248"/>
    </row>
    <row r="41" spans="1:42" ht="127.5" x14ac:dyDescent="0.25">
      <c r="A41" s="165" t="s">
        <v>75</v>
      </c>
      <c r="B41" s="179" t="s">
        <v>76</v>
      </c>
      <c r="C41" s="178">
        <v>5782</v>
      </c>
      <c r="D41" s="178">
        <v>5814</v>
      </c>
      <c r="E41" s="255">
        <f t="shared" si="0"/>
        <v>5.4999999999999997E-3</v>
      </c>
      <c r="F41" s="179" t="s">
        <v>226</v>
      </c>
      <c r="G41" s="203" t="s">
        <v>5</v>
      </c>
      <c r="H41" s="206" t="s">
        <v>19</v>
      </c>
      <c r="I41" s="236"/>
      <c r="J41" s="110" t="s">
        <v>315</v>
      </c>
      <c r="K41" s="55"/>
      <c r="L41" s="28" t="s">
        <v>257</v>
      </c>
      <c r="M41" s="62" t="s">
        <v>10</v>
      </c>
      <c r="N41" s="63" t="s">
        <v>3</v>
      </c>
      <c r="O41" s="62" t="s">
        <v>10</v>
      </c>
      <c r="P41" s="62" t="s">
        <v>10</v>
      </c>
      <c r="Q41" s="62" t="s">
        <v>10</v>
      </c>
      <c r="R41" s="64" t="s">
        <v>10</v>
      </c>
      <c r="S41" s="44"/>
      <c r="T41" s="44"/>
      <c r="U41" s="44"/>
      <c r="V41" s="44"/>
      <c r="W41" s="55"/>
      <c r="X41" s="44"/>
      <c r="Y41" s="58"/>
      <c r="Z41" s="55"/>
      <c r="AA41" s="55"/>
      <c r="AB41" s="126"/>
      <c r="AC41" s="55"/>
      <c r="AD41" s="137">
        <f>IFERROR(VLOOKUP($B41,[2]Sheet1!$A$3:$T$71,9,FALSE),"")</f>
        <v>0.64</v>
      </c>
      <c r="AE41" s="137">
        <f>IFERROR(VLOOKUP($B41,[2]Sheet1!$A$3:$T$71,20,FALSE),"")</f>
        <v>0.66</v>
      </c>
      <c r="AF41" s="164">
        <v>0.503</v>
      </c>
      <c r="AG41" s="126"/>
      <c r="AH41" s="207" t="s">
        <v>10</v>
      </c>
      <c r="AI41" s="55">
        <v>84.84</v>
      </c>
      <c r="AJ41" s="233">
        <v>86.25</v>
      </c>
      <c r="AK41" s="233">
        <v>75.510000000000005</v>
      </c>
      <c r="AL41" s="233">
        <v>5.0999999999999996</v>
      </c>
      <c r="AM41" s="233">
        <v>8.8800000000000008</v>
      </c>
      <c r="AN41" s="233">
        <v>1.75</v>
      </c>
      <c r="AO41" s="233"/>
      <c r="AP41" s="248"/>
    </row>
    <row r="42" spans="1:42" ht="102" x14ac:dyDescent="0.25">
      <c r="A42" s="165" t="s">
        <v>80</v>
      </c>
      <c r="B42" s="179" t="s">
        <v>79</v>
      </c>
      <c r="C42" s="178">
        <v>1459</v>
      </c>
      <c r="D42" s="178">
        <v>1511</v>
      </c>
      <c r="E42" s="255">
        <f t="shared" si="0"/>
        <v>3.44E-2</v>
      </c>
      <c r="F42" s="179" t="s">
        <v>226</v>
      </c>
      <c r="G42" s="203" t="s">
        <v>16</v>
      </c>
      <c r="H42" s="207" t="s">
        <v>6</v>
      </c>
      <c r="I42" s="236"/>
      <c r="J42" s="100" t="s">
        <v>313</v>
      </c>
      <c r="K42" s="55"/>
      <c r="L42" s="28" t="s">
        <v>258</v>
      </c>
      <c r="M42" s="64" t="s">
        <v>10</v>
      </c>
      <c r="N42" s="62" t="s">
        <v>10</v>
      </c>
      <c r="O42" s="62" t="s">
        <v>10</v>
      </c>
      <c r="P42" s="62" t="s">
        <v>10</v>
      </c>
      <c r="Q42" s="62" t="s">
        <v>10</v>
      </c>
      <c r="R42" s="64" t="s">
        <v>10</v>
      </c>
      <c r="S42" s="44"/>
      <c r="T42" s="44"/>
      <c r="U42" s="44"/>
      <c r="V42" s="322" t="s">
        <v>273</v>
      </c>
      <c r="W42" s="55"/>
      <c r="X42" s="325" t="s">
        <v>274</v>
      </c>
      <c r="Y42" s="58"/>
      <c r="Z42" s="55"/>
      <c r="AA42" s="55"/>
      <c r="AB42" s="126"/>
      <c r="AC42" s="55"/>
      <c r="AD42" s="137">
        <f>IFERROR(VLOOKUP($B42,[2]Sheet1!$A$3:$T$71,9,FALSE),"")</f>
        <v>0.56999999999999995</v>
      </c>
      <c r="AE42" s="137" t="str">
        <f>IFERROR(VLOOKUP($B42,[2]Sheet1!$A$3:$T$71,20,FALSE),"")</f>
        <v/>
      </c>
      <c r="AF42" s="164">
        <v>0.38200000000000001</v>
      </c>
      <c r="AG42" s="126"/>
      <c r="AH42" s="207" t="s">
        <v>10</v>
      </c>
      <c r="AI42" s="55"/>
      <c r="AJ42" s="233"/>
      <c r="AK42" s="233"/>
      <c r="AL42" s="233">
        <v>10.77</v>
      </c>
      <c r="AM42" s="233">
        <v>19.96</v>
      </c>
      <c r="AN42" s="233">
        <v>0.85</v>
      </c>
      <c r="AO42" s="233"/>
      <c r="AP42" s="248"/>
    </row>
    <row r="43" spans="1:42" ht="267.75" x14ac:dyDescent="0.25">
      <c r="A43" s="165" t="s">
        <v>81</v>
      </c>
      <c r="B43" s="179" t="s">
        <v>82</v>
      </c>
      <c r="C43" s="178">
        <v>9250</v>
      </c>
      <c r="D43" s="178">
        <v>9272</v>
      </c>
      <c r="E43" s="255">
        <f t="shared" si="0"/>
        <v>2.3999999999999998E-3</v>
      </c>
      <c r="F43" s="179" t="s">
        <v>226</v>
      </c>
      <c r="G43" s="203" t="s">
        <v>18</v>
      </c>
      <c r="H43" s="206" t="s">
        <v>19</v>
      </c>
      <c r="I43" s="236" t="s">
        <v>103</v>
      </c>
      <c r="J43" s="100" t="s">
        <v>313</v>
      </c>
      <c r="K43" s="55"/>
      <c r="L43" s="28" t="s">
        <v>264</v>
      </c>
      <c r="M43" s="64" t="s">
        <v>10</v>
      </c>
      <c r="N43" s="62" t="s">
        <v>10</v>
      </c>
      <c r="O43" s="62" t="s">
        <v>10</v>
      </c>
      <c r="P43" s="62" t="s">
        <v>10</v>
      </c>
      <c r="Q43" s="62" t="s">
        <v>10</v>
      </c>
      <c r="R43" s="64" t="s">
        <v>10</v>
      </c>
      <c r="S43" s="44"/>
      <c r="T43" s="44"/>
      <c r="U43" s="44"/>
      <c r="V43" s="44"/>
      <c r="W43" s="55"/>
      <c r="X43" s="44"/>
      <c r="Y43" s="58"/>
      <c r="Z43" s="55"/>
      <c r="AA43" s="55"/>
      <c r="AB43" s="126"/>
      <c r="AC43" s="55"/>
      <c r="AD43" s="137">
        <f>IFERROR(VLOOKUP($B43,[2]Sheet1!$A$3:$T$71,9,FALSE),"")</f>
        <v>0.62</v>
      </c>
      <c r="AE43" s="137" t="str">
        <f>IFERROR(VLOOKUP($B43,[2]Sheet1!$A$3:$T$71,20,FALSE),"")</f>
        <v/>
      </c>
      <c r="AF43" s="164">
        <v>0.49099999999999999</v>
      </c>
      <c r="AG43" s="126"/>
      <c r="AH43" s="206" t="s">
        <v>285</v>
      </c>
      <c r="AI43" s="55">
        <v>96.89</v>
      </c>
      <c r="AJ43" s="233">
        <v>97.34</v>
      </c>
      <c r="AK43" s="233">
        <v>95.86</v>
      </c>
      <c r="AL43" s="233">
        <v>5.39</v>
      </c>
      <c r="AM43" s="233">
        <v>10.119999999999999</v>
      </c>
      <c r="AN43" s="233">
        <v>0.39</v>
      </c>
      <c r="AO43" s="233"/>
      <c r="AP43" s="248"/>
    </row>
    <row r="44" spans="1:42" x14ac:dyDescent="0.25">
      <c r="A44" s="165" t="s">
        <v>84</v>
      </c>
      <c r="B44" s="179" t="s">
        <v>83</v>
      </c>
      <c r="C44" s="178">
        <v>7046</v>
      </c>
      <c r="D44" s="178">
        <v>7017</v>
      </c>
      <c r="E44" s="255">
        <f t="shared" si="0"/>
        <v>-4.1000000000000003E-3</v>
      </c>
      <c r="F44" s="179" t="s">
        <v>226</v>
      </c>
      <c r="G44" s="203" t="s">
        <v>18</v>
      </c>
      <c r="H44" s="207" t="s">
        <v>6</v>
      </c>
      <c r="I44" s="236" t="s">
        <v>107</v>
      </c>
      <c r="J44" s="100" t="s">
        <v>313</v>
      </c>
      <c r="K44" s="55"/>
      <c r="L44" s="28" t="s">
        <v>259</v>
      </c>
      <c r="M44" s="64" t="s">
        <v>10</v>
      </c>
      <c r="N44" s="62" t="s">
        <v>10</v>
      </c>
      <c r="O44" s="62" t="s">
        <v>10</v>
      </c>
      <c r="P44" s="62" t="s">
        <v>10</v>
      </c>
      <c r="Q44" s="62" t="s">
        <v>10</v>
      </c>
      <c r="R44" s="64" t="s">
        <v>10</v>
      </c>
      <c r="S44" s="44"/>
      <c r="T44" s="44" t="s">
        <v>133</v>
      </c>
      <c r="U44" s="44"/>
      <c r="V44" s="44"/>
      <c r="W44" s="55"/>
      <c r="X44" s="44"/>
      <c r="Y44" s="58"/>
      <c r="Z44" s="55"/>
      <c r="AA44" s="55"/>
      <c r="AB44" s="126"/>
      <c r="AC44" s="55"/>
      <c r="AD44" s="137">
        <f>IFERROR(VLOOKUP($B44,[2]Sheet1!$A$3:$T$71,9,FALSE),"")</f>
        <v>0.65</v>
      </c>
      <c r="AE44" s="137" t="str">
        <f>IFERROR(VLOOKUP($B44,[2]Sheet1!$A$3:$T$71,20,FALSE),"")</f>
        <v/>
      </c>
      <c r="AF44" s="164">
        <v>0.42899999999999999</v>
      </c>
      <c r="AG44" s="126"/>
      <c r="AH44" s="207" t="s">
        <v>10</v>
      </c>
      <c r="AI44" s="55">
        <v>94.57</v>
      </c>
      <c r="AJ44" s="233">
        <v>94.52</v>
      </c>
      <c r="AK44" s="233">
        <v>93.58</v>
      </c>
      <c r="AL44" s="233">
        <v>4.12</v>
      </c>
      <c r="AM44" s="233">
        <v>7.69</v>
      </c>
      <c r="AN44" s="233">
        <v>0.59</v>
      </c>
      <c r="AO44" s="233"/>
      <c r="AP44" s="248"/>
    </row>
    <row r="45" spans="1:42" ht="26.25" thickBot="1" x14ac:dyDescent="0.3">
      <c r="A45" s="208" t="s">
        <v>86</v>
      </c>
      <c r="B45" s="209" t="s">
        <v>85</v>
      </c>
      <c r="C45" s="184">
        <v>3092</v>
      </c>
      <c r="D45" s="185">
        <v>3141</v>
      </c>
      <c r="E45" s="256">
        <f t="shared" si="0"/>
        <v>1.5599999999999999E-2</v>
      </c>
      <c r="F45" s="133" t="s">
        <v>226</v>
      </c>
      <c r="G45" s="210" t="s">
        <v>5</v>
      </c>
      <c r="H45" s="211" t="s">
        <v>6</v>
      </c>
      <c r="I45" s="237"/>
      <c r="J45" s="110" t="s">
        <v>315</v>
      </c>
      <c r="K45" s="69"/>
      <c r="L45" s="41" t="s">
        <v>259</v>
      </c>
      <c r="M45" s="72" t="s">
        <v>10</v>
      </c>
      <c r="N45" s="72" t="s">
        <v>10</v>
      </c>
      <c r="O45" s="72" t="s">
        <v>10</v>
      </c>
      <c r="P45" s="72" t="s">
        <v>10</v>
      </c>
      <c r="Q45" s="72" t="s">
        <v>10</v>
      </c>
      <c r="R45" s="73" t="s">
        <v>10</v>
      </c>
      <c r="S45" s="71"/>
      <c r="T45" s="71"/>
      <c r="U45" s="71"/>
      <c r="V45" s="71"/>
      <c r="W45" s="69"/>
      <c r="X45" s="71"/>
      <c r="Y45" s="74"/>
      <c r="Z45" s="69"/>
      <c r="AA45" s="69"/>
      <c r="AB45" s="125"/>
      <c r="AC45" s="69"/>
      <c r="AD45" s="138">
        <f>IFERROR(VLOOKUP($B45,[2]Sheet1!$A$3:$T$71,9,FALSE),"")</f>
        <v>0.53</v>
      </c>
      <c r="AE45" s="138" t="str">
        <f>IFERROR(VLOOKUP($B45,[2]Sheet1!$A$3:$T$71,20,FALSE),"")</f>
        <v/>
      </c>
      <c r="AF45" s="95">
        <v>0.45300000000000001</v>
      </c>
      <c r="AG45" s="125"/>
      <c r="AH45" s="211" t="s">
        <v>10</v>
      </c>
      <c r="AI45" s="69">
        <v>94.5</v>
      </c>
      <c r="AJ45" s="234">
        <v>95.08</v>
      </c>
      <c r="AK45" s="234">
        <v>94.05</v>
      </c>
      <c r="AL45" s="234">
        <v>5.7</v>
      </c>
      <c r="AM45" s="234">
        <v>10.029999999999999</v>
      </c>
      <c r="AN45" s="234">
        <v>1.1399999999999999</v>
      </c>
      <c r="AO45" s="234"/>
      <c r="AP45" s="248"/>
    </row>
    <row r="46" spans="1:42" ht="76.5" x14ac:dyDescent="0.25">
      <c r="A46" s="186" t="s">
        <v>88</v>
      </c>
      <c r="B46" s="139" t="s">
        <v>87</v>
      </c>
      <c r="C46" s="178">
        <v>2606</v>
      </c>
      <c r="D46" s="178">
        <v>2573</v>
      </c>
      <c r="E46" s="260">
        <f t="shared" si="0"/>
        <v>-1.2800000000000001E-2</v>
      </c>
      <c r="F46" s="188" t="s">
        <v>226</v>
      </c>
      <c r="G46" s="212" t="s">
        <v>5</v>
      </c>
      <c r="H46" s="204" t="s">
        <v>6</v>
      </c>
      <c r="I46" s="79"/>
      <c r="J46" s="241" t="s">
        <v>314</v>
      </c>
      <c r="K46" s="102"/>
      <c r="L46" s="239" t="s">
        <v>260</v>
      </c>
      <c r="M46" s="59" t="s">
        <v>10</v>
      </c>
      <c r="N46" s="59" t="s">
        <v>10</v>
      </c>
      <c r="O46" s="59" t="s">
        <v>10</v>
      </c>
      <c r="P46" s="59" t="s">
        <v>10</v>
      </c>
      <c r="Q46" s="59" t="s">
        <v>10</v>
      </c>
      <c r="R46" s="60" t="s">
        <v>10</v>
      </c>
      <c r="S46" s="79"/>
      <c r="T46" s="57"/>
      <c r="U46" s="238"/>
      <c r="V46" s="79"/>
      <c r="W46" s="79"/>
      <c r="X46" s="79"/>
      <c r="Y46" s="166"/>
      <c r="Z46" s="79"/>
      <c r="AA46" s="79"/>
      <c r="AB46" s="79"/>
      <c r="AC46" s="79"/>
      <c r="AD46" s="143">
        <f>IFERROR(VLOOKUP($B46,[2]Sheet1!$A$3:$T$71,9,FALSE),"")</f>
        <v>0.57999999999999996</v>
      </c>
      <c r="AE46" s="143" t="str">
        <f>IFERROR(VLOOKUP($B46,[2]Sheet1!$A$3:$T$71,20,FALSE),"")</f>
        <v/>
      </c>
      <c r="AF46" s="161">
        <v>0.47399999999999998</v>
      </c>
      <c r="AG46" s="162"/>
      <c r="AH46" s="207" t="s">
        <v>10</v>
      </c>
      <c r="AI46" s="236">
        <v>84.12</v>
      </c>
      <c r="AJ46" s="236">
        <v>82.01</v>
      </c>
      <c r="AK46" s="229">
        <v>95.99</v>
      </c>
      <c r="AL46" s="229">
        <v>4.12</v>
      </c>
      <c r="AM46" s="229">
        <v>7.69</v>
      </c>
      <c r="AN46" s="229">
        <v>0.59</v>
      </c>
      <c r="AO46" s="229"/>
    </row>
    <row r="47" spans="1:42" x14ac:dyDescent="0.25">
      <c r="A47" s="181" t="s">
        <v>90</v>
      </c>
      <c r="B47" s="145" t="s">
        <v>89</v>
      </c>
      <c r="C47" s="178">
        <v>7222</v>
      </c>
      <c r="D47" s="178">
        <v>7235</v>
      </c>
      <c r="E47" s="260">
        <f t="shared" si="0"/>
        <v>1.8E-3</v>
      </c>
      <c r="F47" s="192" t="s">
        <v>226</v>
      </c>
      <c r="G47" s="213" t="s">
        <v>5</v>
      </c>
      <c r="H47" s="205" t="s">
        <v>24</v>
      </c>
      <c r="I47" s="236" t="s">
        <v>109</v>
      </c>
      <c r="J47" s="100" t="s">
        <v>313</v>
      </c>
      <c r="K47" s="103"/>
      <c r="L47" s="214"/>
      <c r="M47" s="62" t="s">
        <v>10</v>
      </c>
      <c r="N47" s="62" t="s">
        <v>10</v>
      </c>
      <c r="O47" s="62" t="s">
        <v>10</v>
      </c>
      <c r="P47" s="63" t="s">
        <v>3</v>
      </c>
      <c r="Q47" s="62" t="s">
        <v>10</v>
      </c>
      <c r="R47" s="64" t="s">
        <v>10</v>
      </c>
      <c r="S47" s="236" t="s">
        <v>269</v>
      </c>
      <c r="T47" s="44"/>
      <c r="U47" s="239"/>
      <c r="V47" s="236"/>
      <c r="W47" s="236"/>
      <c r="X47" s="236"/>
      <c r="Y47" s="132"/>
      <c r="Z47" s="236"/>
      <c r="AA47" s="236"/>
      <c r="AB47" s="236"/>
      <c r="AC47" s="236"/>
      <c r="AD47" s="143">
        <f>IFERROR(VLOOKUP($B47,[2]Sheet1!$A$3:$T$71,9,FALSE),"")</f>
        <v>0.69</v>
      </c>
      <c r="AE47" s="143" t="str">
        <f>IFERROR(VLOOKUP($B47,[2]Sheet1!$A$3:$T$71,20,FALSE),"")</f>
        <v/>
      </c>
      <c r="AF47" s="163">
        <v>0.58299999999999996</v>
      </c>
      <c r="AG47" s="144"/>
      <c r="AH47" s="207" t="s">
        <v>10</v>
      </c>
      <c r="AI47" s="236">
        <v>97.94</v>
      </c>
      <c r="AJ47" s="236">
        <v>100</v>
      </c>
      <c r="AK47" s="229">
        <v>88.19</v>
      </c>
      <c r="AL47" s="229">
        <v>9.76</v>
      </c>
      <c r="AM47" s="229">
        <v>17.5</v>
      </c>
      <c r="AN47" s="229">
        <v>1.59</v>
      </c>
      <c r="AO47" s="229"/>
    </row>
    <row r="48" spans="1:42" x14ac:dyDescent="0.25">
      <c r="A48" s="181" t="s">
        <v>92</v>
      </c>
      <c r="B48" s="145" t="s">
        <v>91</v>
      </c>
      <c r="C48" s="178">
        <v>1769</v>
      </c>
      <c r="D48" s="178">
        <v>1726</v>
      </c>
      <c r="E48" s="260">
        <f t="shared" si="0"/>
        <v>-2.4899999999999999E-2</v>
      </c>
      <c r="F48" s="192" t="s">
        <v>226</v>
      </c>
      <c r="G48" s="213" t="s">
        <v>18</v>
      </c>
      <c r="H48" s="207" t="s">
        <v>6</v>
      </c>
      <c r="I48" s="236"/>
      <c r="J48" s="100" t="s">
        <v>313</v>
      </c>
      <c r="K48" s="104"/>
      <c r="L48" s="217" t="s">
        <v>261</v>
      </c>
      <c r="M48" s="62" t="s">
        <v>10</v>
      </c>
      <c r="N48" s="62" t="s">
        <v>10</v>
      </c>
      <c r="O48" s="62" t="s">
        <v>10</v>
      </c>
      <c r="P48" s="62" t="s">
        <v>10</v>
      </c>
      <c r="Q48" s="62" t="s">
        <v>10</v>
      </c>
      <c r="R48" s="64" t="s">
        <v>10</v>
      </c>
      <c r="S48" s="236"/>
      <c r="T48" s="44"/>
      <c r="U48" s="239"/>
      <c r="V48" s="236"/>
      <c r="W48" s="236"/>
      <c r="X48" s="236"/>
      <c r="Y48" s="132"/>
      <c r="Z48" s="236"/>
      <c r="AA48" s="236"/>
      <c r="AB48" s="236"/>
      <c r="AC48" s="236"/>
      <c r="AD48" s="143">
        <f>IFERROR(VLOOKUP($B48,[2]Sheet1!$A$3:$T$71,9,FALSE),"")</f>
        <v>0.56000000000000005</v>
      </c>
      <c r="AE48" s="143" t="str">
        <f>IFERROR(VLOOKUP($B48,[2]Sheet1!$A$3:$T$71,20,FALSE),"")</f>
        <v/>
      </c>
      <c r="AF48" s="163">
        <v>0.41099999999999998</v>
      </c>
      <c r="AG48" s="144"/>
      <c r="AH48" s="207" t="s">
        <v>10</v>
      </c>
      <c r="AI48" s="236">
        <v>83</v>
      </c>
      <c r="AJ48" s="236">
        <v>81.040000000000006</v>
      </c>
      <c r="AK48" s="229">
        <v>89.54</v>
      </c>
      <c r="AL48" s="229">
        <v>7.55</v>
      </c>
      <c r="AM48" s="229">
        <v>16.25</v>
      </c>
      <c r="AN48" s="229">
        <v>0.14000000000000001</v>
      </c>
      <c r="AO48" s="229"/>
    </row>
    <row r="49" spans="1:41" ht="127.5" x14ac:dyDescent="0.25">
      <c r="A49" s="181" t="s">
        <v>149</v>
      </c>
      <c r="B49" s="145" t="s">
        <v>93</v>
      </c>
      <c r="C49" s="178">
        <v>1773</v>
      </c>
      <c r="D49" s="178">
        <v>1760</v>
      </c>
      <c r="E49" s="260">
        <f t="shared" si="0"/>
        <v>-7.4000000000000003E-3</v>
      </c>
      <c r="F49" s="192" t="s">
        <v>226</v>
      </c>
      <c r="G49" s="213" t="s">
        <v>5</v>
      </c>
      <c r="H49" s="206" t="s">
        <v>19</v>
      </c>
      <c r="I49" s="214"/>
      <c r="J49" s="100" t="s">
        <v>313</v>
      </c>
      <c r="K49" s="239"/>
      <c r="L49" s="239" t="s">
        <v>221</v>
      </c>
      <c r="M49" s="62" t="s">
        <v>10</v>
      </c>
      <c r="N49" s="62" t="s">
        <v>10</v>
      </c>
      <c r="O49" s="62" t="s">
        <v>10</v>
      </c>
      <c r="P49" s="63" t="s">
        <v>3</v>
      </c>
      <c r="Q49" s="63" t="s">
        <v>3</v>
      </c>
      <c r="R49" s="64" t="s">
        <v>10</v>
      </c>
      <c r="S49" s="236" t="s">
        <v>10</v>
      </c>
      <c r="T49" s="44" t="s">
        <v>133</v>
      </c>
      <c r="U49" s="239"/>
      <c r="V49" s="236"/>
      <c r="W49" s="236"/>
      <c r="X49" s="236"/>
      <c r="Y49" s="132"/>
      <c r="Z49" s="236"/>
      <c r="AA49" s="236"/>
      <c r="AB49" s="236"/>
      <c r="AC49" s="236"/>
      <c r="AD49" s="143">
        <f>IFERROR(VLOOKUP($B49,[2]Sheet1!$A$3:$T$71,9,FALSE),"")</f>
        <v>0.75</v>
      </c>
      <c r="AE49" s="143" t="str">
        <f>IFERROR(VLOOKUP($B49,[2]Sheet1!$A$3:$T$71,20,FALSE),"")</f>
        <v/>
      </c>
      <c r="AF49" s="163">
        <v>0.63800000000000001</v>
      </c>
      <c r="AG49" s="144"/>
      <c r="AH49" s="206" t="s">
        <v>285</v>
      </c>
      <c r="AI49" s="236">
        <v>79.44</v>
      </c>
      <c r="AJ49" s="236">
        <v>81.569999999999993</v>
      </c>
      <c r="AK49" s="229">
        <v>67.25</v>
      </c>
      <c r="AL49" s="229">
        <v>5.21</v>
      </c>
      <c r="AM49" s="229">
        <v>11.47</v>
      </c>
      <c r="AN49" s="229">
        <v>0.44</v>
      </c>
      <c r="AO49" s="229"/>
    </row>
    <row r="50" spans="1:41" ht="114.75" x14ac:dyDescent="0.25">
      <c r="A50" s="181" t="s">
        <v>95</v>
      </c>
      <c r="B50" s="145" t="s">
        <v>94</v>
      </c>
      <c r="C50" s="178">
        <v>2757</v>
      </c>
      <c r="D50" s="178">
        <v>2702</v>
      </c>
      <c r="E50" s="260">
        <f t="shared" si="0"/>
        <v>-2.0400000000000001E-2</v>
      </c>
      <c r="F50" s="192" t="s">
        <v>226</v>
      </c>
      <c r="G50" s="213" t="s">
        <v>16</v>
      </c>
      <c r="H50" s="207" t="s">
        <v>6</v>
      </c>
      <c r="I50" s="236"/>
      <c r="J50" s="100" t="s">
        <v>313</v>
      </c>
      <c r="K50" s="239"/>
      <c r="L50" s="239" t="s">
        <v>219</v>
      </c>
      <c r="M50" s="64" t="s">
        <v>10</v>
      </c>
      <c r="N50" s="62" t="s">
        <v>10</v>
      </c>
      <c r="O50" s="62" t="s">
        <v>10</v>
      </c>
      <c r="P50" s="62" t="s">
        <v>10</v>
      </c>
      <c r="Q50" s="62" t="s">
        <v>10</v>
      </c>
      <c r="R50" s="64" t="s">
        <v>10</v>
      </c>
      <c r="S50" s="236" t="s">
        <v>10</v>
      </c>
      <c r="T50" s="44"/>
      <c r="U50" s="239"/>
      <c r="V50" s="236"/>
      <c r="W50" s="236"/>
      <c r="X50" s="236"/>
      <c r="Y50" s="132"/>
      <c r="Z50" s="236"/>
      <c r="AA50" s="236"/>
      <c r="AB50" s="236"/>
      <c r="AC50" s="236"/>
      <c r="AD50" s="143">
        <f>IFERROR(VLOOKUP($B50,[2]Sheet1!$A$3:$T$71,9,FALSE),"")</f>
        <v>0.75</v>
      </c>
      <c r="AE50" s="143" t="str">
        <f>IFERROR(VLOOKUP($B50,[2]Sheet1!$A$3:$T$71,20,FALSE),"")</f>
        <v/>
      </c>
      <c r="AF50" s="163">
        <v>0.623</v>
      </c>
      <c r="AG50" s="144"/>
      <c r="AH50" s="207" t="s">
        <v>10</v>
      </c>
      <c r="AI50" s="236">
        <v>98.51</v>
      </c>
      <c r="AJ50" s="236">
        <v>98.58</v>
      </c>
      <c r="AK50" s="229">
        <v>97.76</v>
      </c>
      <c r="AL50" s="229">
        <v>8.76</v>
      </c>
      <c r="AM50" s="229">
        <v>16.829999999999998</v>
      </c>
      <c r="AN50" s="229">
        <v>0.56999999999999995</v>
      </c>
      <c r="AO50" s="229"/>
    </row>
    <row r="51" spans="1:41" x14ac:dyDescent="0.25">
      <c r="A51" s="181" t="s">
        <v>97</v>
      </c>
      <c r="B51" s="145" t="s">
        <v>96</v>
      </c>
      <c r="C51" s="178">
        <v>8824</v>
      </c>
      <c r="D51" s="178">
        <v>8874</v>
      </c>
      <c r="E51" s="260">
        <f t="shared" si="0"/>
        <v>5.5999999999999999E-3</v>
      </c>
      <c r="F51" s="192" t="s">
        <v>226</v>
      </c>
      <c r="G51" s="213" t="s">
        <v>5</v>
      </c>
      <c r="H51" s="215" t="s">
        <v>98</v>
      </c>
      <c r="I51" s="236" t="s">
        <v>109</v>
      </c>
      <c r="J51" s="100" t="s">
        <v>313</v>
      </c>
      <c r="K51" s="239"/>
      <c r="L51" s="239"/>
      <c r="M51" s="64" t="s">
        <v>10</v>
      </c>
      <c r="N51" s="62" t="s">
        <v>10</v>
      </c>
      <c r="O51" s="62" t="s">
        <v>10</v>
      </c>
      <c r="P51" s="62" t="s">
        <v>10</v>
      </c>
      <c r="Q51" s="62" t="s">
        <v>10</v>
      </c>
      <c r="R51" s="64" t="s">
        <v>10</v>
      </c>
      <c r="S51" s="236" t="s">
        <v>10</v>
      </c>
      <c r="T51" s="44"/>
      <c r="U51" s="239"/>
      <c r="V51" s="236"/>
      <c r="W51" s="236"/>
      <c r="X51" s="236"/>
      <c r="Y51" s="132"/>
      <c r="Z51" s="236"/>
      <c r="AA51" s="236"/>
      <c r="AB51" s="236"/>
      <c r="AC51" s="236"/>
      <c r="AD51" s="143">
        <f>IFERROR(VLOOKUP($B51,[2]Sheet1!$A$3:$T$71,9,FALSE),"")</f>
        <v>0.7</v>
      </c>
      <c r="AE51" s="143" t="str">
        <f>IFERROR(VLOOKUP($B51,[2]Sheet1!$A$3:$T$71,20,FALSE),"")</f>
        <v/>
      </c>
      <c r="AF51" s="163">
        <v>0.53700000000000003</v>
      </c>
      <c r="AG51" s="144"/>
      <c r="AH51" s="207" t="s">
        <v>10</v>
      </c>
      <c r="AI51" s="236">
        <v>99.19</v>
      </c>
      <c r="AJ51" s="236">
        <v>98.95</v>
      </c>
      <c r="AK51" s="229">
        <v>100</v>
      </c>
      <c r="AL51" s="229">
        <v>7.28</v>
      </c>
      <c r="AM51" s="229">
        <v>13.77</v>
      </c>
      <c r="AN51" s="229">
        <v>0.81</v>
      </c>
      <c r="AO51" s="229"/>
    </row>
    <row r="52" spans="1:41" ht="76.5" x14ac:dyDescent="0.25">
      <c r="A52" s="181" t="s">
        <v>100</v>
      </c>
      <c r="B52" s="145" t="s">
        <v>99</v>
      </c>
      <c r="C52" s="178">
        <v>7923</v>
      </c>
      <c r="D52" s="178">
        <v>7862</v>
      </c>
      <c r="E52" s="260">
        <f t="shared" si="0"/>
        <v>-7.7999999999999996E-3</v>
      </c>
      <c r="F52" s="192" t="s">
        <v>226</v>
      </c>
      <c r="G52" s="145" t="s">
        <v>16</v>
      </c>
      <c r="H52" s="207" t="s">
        <v>6</v>
      </c>
      <c r="I52" s="236"/>
      <c r="J52" s="100" t="s">
        <v>313</v>
      </c>
      <c r="K52" s="239"/>
      <c r="L52" s="239" t="s">
        <v>262</v>
      </c>
      <c r="M52" s="64" t="s">
        <v>10</v>
      </c>
      <c r="N52" s="62" t="s">
        <v>10</v>
      </c>
      <c r="O52" s="62" t="s">
        <v>10</v>
      </c>
      <c r="P52" s="62" t="s">
        <v>10</v>
      </c>
      <c r="Q52" s="62" t="s">
        <v>10</v>
      </c>
      <c r="R52" s="64" t="s">
        <v>10</v>
      </c>
      <c r="S52" s="236" t="s">
        <v>10</v>
      </c>
      <c r="T52" s="44"/>
      <c r="U52" s="239"/>
      <c r="V52" s="236"/>
      <c r="W52" s="236"/>
      <c r="X52" s="236"/>
      <c r="Y52" s="132"/>
      <c r="Z52" s="236"/>
      <c r="AA52" s="236"/>
      <c r="AB52" s="236"/>
      <c r="AC52" s="236"/>
      <c r="AD52" s="143">
        <f>IFERROR(VLOOKUP($B52,[2]Sheet1!$A$3:$T$71,9,FALSE),"")</f>
        <v>0.65</v>
      </c>
      <c r="AE52" s="143">
        <f>IFERROR(VLOOKUP($B52,[2]Sheet1!$A$3:$T$71,20,FALSE),"")</f>
        <v>0.64</v>
      </c>
      <c r="AF52" s="163">
        <v>0.47899999999999998</v>
      </c>
      <c r="AG52" s="144"/>
      <c r="AH52" s="207" t="s">
        <v>10</v>
      </c>
      <c r="AI52" s="236">
        <v>95.27</v>
      </c>
      <c r="AJ52" s="236">
        <v>95.89</v>
      </c>
      <c r="AK52" s="229">
        <v>91.2</v>
      </c>
      <c r="AL52" s="229">
        <v>9.11</v>
      </c>
      <c r="AM52" s="229">
        <v>16.899999999999999</v>
      </c>
      <c r="AN52" s="229">
        <v>1.25</v>
      </c>
      <c r="AO52" s="229"/>
    </row>
    <row r="53" spans="1:41" ht="90" thickBot="1" x14ac:dyDescent="0.3">
      <c r="A53" s="183" t="s">
        <v>102</v>
      </c>
      <c r="B53" s="199" t="s">
        <v>101</v>
      </c>
      <c r="C53" s="185">
        <v>15652</v>
      </c>
      <c r="D53" s="185">
        <v>15902</v>
      </c>
      <c r="E53" s="261">
        <f t="shared" si="0"/>
        <v>1.5699999999999999E-2</v>
      </c>
      <c r="F53" s="199" t="s">
        <v>228</v>
      </c>
      <c r="G53" s="154" t="s">
        <v>5</v>
      </c>
      <c r="H53" s="216" t="s">
        <v>19</v>
      </c>
      <c r="I53" s="237" t="s">
        <v>104</v>
      </c>
      <c r="J53" s="122" t="s">
        <v>316</v>
      </c>
      <c r="K53" s="240"/>
      <c r="L53" s="240" t="s">
        <v>222</v>
      </c>
      <c r="M53" s="72" t="s">
        <v>10</v>
      </c>
      <c r="N53" s="72" t="s">
        <v>10</v>
      </c>
      <c r="O53" s="72" t="s">
        <v>10</v>
      </c>
      <c r="P53" s="72" t="s">
        <v>10</v>
      </c>
      <c r="Q53" s="72" t="s">
        <v>10</v>
      </c>
      <c r="R53" s="73" t="s">
        <v>10</v>
      </c>
      <c r="S53" s="237" t="s">
        <v>10</v>
      </c>
      <c r="T53" s="71"/>
      <c r="U53" s="240"/>
      <c r="V53" s="237"/>
      <c r="W53" s="237"/>
      <c r="X53" s="237"/>
      <c r="Y53" s="134"/>
      <c r="Z53" s="237"/>
      <c r="AA53" s="237"/>
      <c r="AB53" s="237"/>
      <c r="AC53" s="237"/>
      <c r="AD53" s="159">
        <f>IFERROR(VLOOKUP($B53,[2]Sheet1!$A$3:$T$71,9,FALSE),"")</f>
        <v>0.77</v>
      </c>
      <c r="AE53" s="159" t="str">
        <f>IFERROR(VLOOKUP($B53,[2]Sheet1!$A$3:$T$71,20,FALSE),"")</f>
        <v/>
      </c>
      <c r="AF53" s="135">
        <v>0.65200000000000002</v>
      </c>
      <c r="AG53" s="136"/>
      <c r="AH53" s="211" t="s">
        <v>10</v>
      </c>
      <c r="AI53" s="237">
        <v>99.52</v>
      </c>
      <c r="AJ53" s="237">
        <v>99.82</v>
      </c>
      <c r="AK53" s="230">
        <v>98.07</v>
      </c>
      <c r="AL53" s="230">
        <v>8.81</v>
      </c>
      <c r="AM53" s="230">
        <v>17.809999999999999</v>
      </c>
      <c r="AN53" s="230">
        <v>0.39</v>
      </c>
      <c r="AO53" s="230"/>
    </row>
    <row r="54" spans="1:41" ht="38.25" x14ac:dyDescent="0.25">
      <c r="A54" s="175" t="s">
        <v>72</v>
      </c>
      <c r="B54" s="176" t="s">
        <v>71</v>
      </c>
      <c r="C54" s="187">
        <v>6280</v>
      </c>
      <c r="D54" s="178">
        <v>6308</v>
      </c>
      <c r="E54" s="262">
        <f t="shared" si="0"/>
        <v>4.4000000000000003E-3</v>
      </c>
      <c r="F54" s="145" t="s">
        <v>226</v>
      </c>
      <c r="G54" s="145" t="s">
        <v>18</v>
      </c>
      <c r="H54" s="218" t="s">
        <v>6</v>
      </c>
      <c r="I54" s="79" t="s">
        <v>108</v>
      </c>
      <c r="J54" s="241" t="s">
        <v>314</v>
      </c>
      <c r="K54" s="166"/>
      <c r="L54" s="238" t="s">
        <v>185</v>
      </c>
      <c r="M54" s="79"/>
      <c r="N54" s="79"/>
      <c r="O54" s="79"/>
      <c r="P54" s="79"/>
      <c r="Q54" s="79"/>
      <c r="R54" s="238"/>
      <c r="S54" s="79" t="s">
        <v>3</v>
      </c>
      <c r="T54" s="57"/>
      <c r="U54" s="238"/>
      <c r="V54" s="79"/>
      <c r="W54" s="79"/>
      <c r="X54" s="79"/>
      <c r="Y54" s="166"/>
      <c r="Z54" s="79"/>
      <c r="AA54" s="79"/>
      <c r="AB54" s="162"/>
      <c r="AC54" s="79"/>
      <c r="AD54" s="143">
        <f>IFERROR(VLOOKUP($B54,[2]Sheet1!$A$3:$T$71,9,FALSE),"")</f>
        <v>0.6</v>
      </c>
      <c r="AE54" s="143" t="str">
        <f>IFERROR(VLOOKUP($B54,[2]Sheet1!$A$3:$T$71,20,FALSE),"")</f>
        <v/>
      </c>
      <c r="AF54" s="161">
        <v>0.46</v>
      </c>
      <c r="AG54" s="162"/>
      <c r="AH54" s="207" t="s">
        <v>10</v>
      </c>
      <c r="AI54" s="236">
        <v>80.22</v>
      </c>
      <c r="AJ54" s="236">
        <v>78.09</v>
      </c>
      <c r="AK54" s="236">
        <v>89.38</v>
      </c>
      <c r="AL54" s="229">
        <v>5.92</v>
      </c>
      <c r="AM54" s="229">
        <v>10.96</v>
      </c>
      <c r="AN54" s="229">
        <v>0.24</v>
      </c>
      <c r="AO54" s="229"/>
    </row>
    <row r="55" spans="1:41" ht="191.25" x14ac:dyDescent="0.25">
      <c r="A55" s="165" t="s">
        <v>74</v>
      </c>
      <c r="B55" s="179" t="s">
        <v>73</v>
      </c>
      <c r="C55" s="191">
        <v>9017</v>
      </c>
      <c r="D55" s="178">
        <v>9020</v>
      </c>
      <c r="E55" s="263">
        <f t="shared" si="0"/>
        <v>2.9999999999999997E-4</v>
      </c>
      <c r="F55" s="219" t="s">
        <v>226</v>
      </c>
      <c r="G55" s="219" t="s">
        <v>5</v>
      </c>
      <c r="H55" s="220" t="s">
        <v>6</v>
      </c>
      <c r="I55" s="236"/>
      <c r="J55" s="100" t="s">
        <v>313</v>
      </c>
      <c r="K55" s="132"/>
      <c r="L55" s="239" t="s">
        <v>317</v>
      </c>
      <c r="M55" s="236"/>
      <c r="N55" s="236"/>
      <c r="O55" s="236"/>
      <c r="P55" s="236"/>
      <c r="Q55" s="236"/>
      <c r="R55" s="239"/>
      <c r="S55" s="236" t="s">
        <v>271</v>
      </c>
      <c r="T55" s="44"/>
      <c r="U55" s="239"/>
      <c r="V55" s="236"/>
      <c r="W55" s="236"/>
      <c r="X55" s="236"/>
      <c r="Y55" s="132"/>
      <c r="Z55" s="236"/>
      <c r="AA55" s="236"/>
      <c r="AB55" s="144"/>
      <c r="AC55" s="236"/>
      <c r="AD55" s="143">
        <f>IFERROR(VLOOKUP($B55,[2]Sheet1!$A$3:$T$71,9,FALSE),"")</f>
        <v>0.59</v>
      </c>
      <c r="AE55" s="143" t="str">
        <f>IFERROR(VLOOKUP($B55,[2]Sheet1!$A$3:$T$71,20,FALSE),"")</f>
        <v/>
      </c>
      <c r="AF55" s="163">
        <v>0.45700000000000002</v>
      </c>
      <c r="AG55" s="144"/>
      <c r="AH55" s="207" t="s">
        <v>10</v>
      </c>
      <c r="AI55" s="236">
        <v>96.18</v>
      </c>
      <c r="AJ55" s="236">
        <v>95.48</v>
      </c>
      <c r="AK55" s="236">
        <v>98.25</v>
      </c>
      <c r="AL55" s="229">
        <v>5.1100000000000003</v>
      </c>
      <c r="AM55" s="229">
        <v>8.8800000000000008</v>
      </c>
      <c r="AN55" s="229">
        <v>0.56999999999999995</v>
      </c>
      <c r="AO55" s="229"/>
    </row>
    <row r="56" spans="1:41" ht="39" thickBot="1" x14ac:dyDescent="0.3">
      <c r="A56" s="208" t="s">
        <v>78</v>
      </c>
      <c r="B56" s="209" t="s">
        <v>77</v>
      </c>
      <c r="C56" s="198">
        <v>7784</v>
      </c>
      <c r="D56" s="185">
        <v>7779</v>
      </c>
      <c r="E56" s="256">
        <f t="shared" si="0"/>
        <v>-5.9999999999999995E-4</v>
      </c>
      <c r="F56" s="133" t="s">
        <v>226</v>
      </c>
      <c r="G56" s="133" t="s">
        <v>5</v>
      </c>
      <c r="H56" s="221" t="s">
        <v>6</v>
      </c>
      <c r="I56" s="237" t="s">
        <v>107</v>
      </c>
      <c r="J56" s="100" t="s">
        <v>313</v>
      </c>
      <c r="K56" s="222"/>
      <c r="L56" s="240" t="s">
        <v>185</v>
      </c>
      <c r="M56" s="237"/>
      <c r="N56" s="237"/>
      <c r="O56" s="237"/>
      <c r="P56" s="92"/>
      <c r="Q56" s="237"/>
      <c r="R56" s="240"/>
      <c r="S56" s="237" t="s">
        <v>271</v>
      </c>
      <c r="T56" s="71" t="s">
        <v>133</v>
      </c>
      <c r="U56" s="240"/>
      <c r="V56" s="237"/>
      <c r="W56" s="237"/>
      <c r="X56" s="237"/>
      <c r="Y56" s="134"/>
      <c r="Z56" s="237"/>
      <c r="AA56" s="237"/>
      <c r="AB56" s="136"/>
      <c r="AC56" s="237"/>
      <c r="AD56" s="159">
        <f>IFERROR(VLOOKUP($B56,[2]Sheet1!$A$3:$T$71,9,FALSE),"")</f>
        <v>0.67</v>
      </c>
      <c r="AE56" s="159" t="str">
        <f>IFERROR(VLOOKUP($B56,[2]Sheet1!$A$3:$T$71,20,FALSE),"")</f>
        <v/>
      </c>
      <c r="AF56" s="135">
        <v>0.52200000000000002</v>
      </c>
      <c r="AG56" s="136"/>
      <c r="AH56" s="211" t="s">
        <v>10</v>
      </c>
      <c r="AI56" s="237">
        <v>99.43</v>
      </c>
      <c r="AJ56" s="237">
        <v>99.27</v>
      </c>
      <c r="AK56" s="237">
        <v>100</v>
      </c>
      <c r="AL56" s="230">
        <v>8.6999999999999993</v>
      </c>
      <c r="AM56" s="230">
        <v>15.5</v>
      </c>
      <c r="AN56" s="230">
        <v>2.39</v>
      </c>
      <c r="AO56" s="230"/>
    </row>
  </sheetData>
  <autoFilter ref="A4:AO56"/>
  <mergeCells count="6">
    <mergeCell ref="M3:Q3"/>
    <mergeCell ref="AC3:AG3"/>
    <mergeCell ref="AI3:AK3"/>
    <mergeCell ref="AL3:AN3"/>
    <mergeCell ref="G21:G23"/>
    <mergeCell ref="I21:I23"/>
  </mergeCells>
  <conditionalFormatting sqref="J15 J32 J36 J46 J54 J5:J11">
    <cfRule type="expression" dxfId="5" priority="1">
      <formula>J5="not yet inspected"</formula>
    </cfRule>
  </conditionalFormatting>
  <pageMargins left="0.25" right="0.25" top="0.75" bottom="0.75" header="0.3" footer="0.3"/>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6"/>
  <sheetViews>
    <sheetView zoomScale="75" zoomScaleNormal="75" workbookViewId="0">
      <pane xSplit="1" topLeftCell="M1" activePane="topRight" state="frozen"/>
      <selection pane="topRight" activeCell="AA6" sqref="AA6"/>
    </sheetView>
  </sheetViews>
  <sheetFormatPr defaultRowHeight="15" x14ac:dyDescent="0.25"/>
  <cols>
    <col min="1" max="1" width="30.42578125" bestFit="1" customWidth="1"/>
    <col min="2" max="2" width="10.5703125" customWidth="1"/>
    <col min="3" max="3" width="12.7109375" bestFit="1" customWidth="1"/>
    <col min="4" max="4" width="11.7109375" bestFit="1" customWidth="1"/>
    <col min="5" max="5" width="13.28515625" bestFit="1" customWidth="1"/>
    <col min="6" max="6" width="15.5703125" bestFit="1" customWidth="1"/>
    <col min="7" max="7" width="10.85546875" customWidth="1"/>
    <col min="8" max="8" width="10.28515625" bestFit="1" customWidth="1"/>
    <col min="9" max="9" width="13.140625" customWidth="1"/>
    <col min="10" max="10" width="10.140625" customWidth="1"/>
    <col min="11" max="11" width="11.140625" bestFit="1" customWidth="1"/>
    <col min="12" max="12" width="22.85546875" customWidth="1"/>
    <col min="13" max="13" width="12.85546875" bestFit="1" customWidth="1"/>
    <col min="14" max="14" width="14" bestFit="1" customWidth="1"/>
    <col min="15" max="15" width="12.7109375" bestFit="1" customWidth="1"/>
    <col min="16" max="16" width="11.5703125" bestFit="1" customWidth="1"/>
    <col min="18" max="18" width="12.28515625" bestFit="1" customWidth="1"/>
    <col min="19" max="19" width="15.5703125" customWidth="1"/>
    <col min="20" max="20" width="15.140625" customWidth="1"/>
    <col min="21" max="21" width="18.5703125" customWidth="1"/>
    <col min="22" max="22" width="10.28515625" bestFit="1" customWidth="1"/>
    <col min="23" max="23" width="12.28515625" bestFit="1" customWidth="1"/>
    <col min="24" max="24" width="11" customWidth="1"/>
    <col min="25" max="25" width="14.7109375" customWidth="1"/>
    <col min="26" max="26" width="11.7109375" customWidth="1"/>
    <col min="27" max="27" width="17.7109375" bestFit="1" customWidth="1"/>
    <col min="33" max="33" width="10" customWidth="1"/>
    <col min="37" max="37" width="10.28515625" customWidth="1"/>
    <col min="40" max="40" width="10.85546875" customWidth="1"/>
  </cols>
  <sheetData>
    <row r="1" spans="1:40" ht="102.75" thickBot="1" x14ac:dyDescent="0.3">
      <c r="A1" s="118" t="s">
        <v>311</v>
      </c>
      <c r="B1" s="118" t="s">
        <v>166</v>
      </c>
      <c r="C1" s="118" t="s">
        <v>402</v>
      </c>
      <c r="D1" s="118" t="s">
        <v>401</v>
      </c>
      <c r="E1" s="118" t="s">
        <v>281</v>
      </c>
      <c r="F1" s="118" t="s">
        <v>225</v>
      </c>
      <c r="G1" s="118" t="s">
        <v>400</v>
      </c>
      <c r="H1" s="118" t="s">
        <v>2</v>
      </c>
      <c r="I1" s="118" t="s">
        <v>105</v>
      </c>
      <c r="J1" s="118" t="s">
        <v>123</v>
      </c>
      <c r="K1" s="120" t="s">
        <v>136</v>
      </c>
      <c r="L1" s="118" t="s">
        <v>124</v>
      </c>
      <c r="M1" s="545" t="s">
        <v>280</v>
      </c>
      <c r="N1" s="545"/>
      <c r="O1" s="545"/>
      <c r="P1" s="545"/>
      <c r="Q1" s="545"/>
      <c r="R1" s="50"/>
      <c r="S1" s="118" t="s">
        <v>130</v>
      </c>
      <c r="T1" s="120" t="s">
        <v>306</v>
      </c>
      <c r="U1" s="120" t="s">
        <v>468</v>
      </c>
      <c r="V1" s="499" t="s">
        <v>132</v>
      </c>
      <c r="W1" s="120" t="s">
        <v>167</v>
      </c>
      <c r="X1" s="120" t="s">
        <v>139</v>
      </c>
      <c r="Y1" s="118" t="s">
        <v>141</v>
      </c>
      <c r="Z1" s="118" t="s">
        <v>142</v>
      </c>
      <c r="AA1" s="118" t="s">
        <v>143</v>
      </c>
      <c r="AB1" s="546" t="s">
        <v>144</v>
      </c>
      <c r="AC1" s="547"/>
      <c r="AD1" s="547"/>
      <c r="AE1" s="547"/>
      <c r="AF1" s="547"/>
      <c r="AG1" s="118" t="s">
        <v>284</v>
      </c>
      <c r="AH1" s="547" t="s">
        <v>298</v>
      </c>
      <c r="AI1" s="547"/>
      <c r="AJ1" s="548"/>
      <c r="AK1" s="546" t="s">
        <v>300</v>
      </c>
      <c r="AL1" s="547"/>
      <c r="AM1" s="548"/>
      <c r="AN1" s="120" t="s">
        <v>289</v>
      </c>
    </row>
    <row r="2" spans="1:40" ht="64.5" thickBot="1" x14ac:dyDescent="0.3">
      <c r="A2" s="48"/>
      <c r="B2" s="118"/>
      <c r="C2" s="118"/>
      <c r="D2" s="118"/>
      <c r="E2" s="118"/>
      <c r="F2" s="118"/>
      <c r="G2" s="118"/>
      <c r="H2" s="118"/>
      <c r="I2" s="118"/>
      <c r="J2" s="118"/>
      <c r="K2" s="51"/>
      <c r="L2" s="118"/>
      <c r="M2" s="118" t="s">
        <v>403</v>
      </c>
      <c r="N2" s="43" t="s">
        <v>125</v>
      </c>
      <c r="O2" s="43" t="s">
        <v>126</v>
      </c>
      <c r="P2" s="43" t="s">
        <v>127</v>
      </c>
      <c r="Q2" s="43" t="s">
        <v>137</v>
      </c>
      <c r="R2" s="43" t="s">
        <v>138</v>
      </c>
      <c r="S2" s="52"/>
      <c r="T2" s="51"/>
      <c r="U2" s="51"/>
      <c r="V2" s="466"/>
      <c r="W2" s="52"/>
      <c r="X2" s="51" t="s">
        <v>134</v>
      </c>
      <c r="Y2" s="53"/>
      <c r="Z2" s="53"/>
      <c r="AA2" s="53"/>
      <c r="AB2" s="51" t="s">
        <v>347</v>
      </c>
      <c r="AC2" s="51" t="s">
        <v>170</v>
      </c>
      <c r="AD2" s="51" t="s">
        <v>171</v>
      </c>
      <c r="AE2" s="52" t="s">
        <v>168</v>
      </c>
      <c r="AF2" s="231" t="s">
        <v>169</v>
      </c>
      <c r="AG2" s="51"/>
      <c r="AH2" s="118" t="s">
        <v>290</v>
      </c>
      <c r="AI2" s="118" t="s">
        <v>291</v>
      </c>
      <c r="AJ2" s="118" t="s">
        <v>292</v>
      </c>
      <c r="AK2" s="118" t="s">
        <v>293</v>
      </c>
      <c r="AL2" s="118" t="s">
        <v>296</v>
      </c>
      <c r="AM2" s="118" t="s">
        <v>297</v>
      </c>
      <c r="AN2" s="52"/>
    </row>
    <row r="3" spans="1:40" ht="177.75" customHeight="1" thickBot="1" x14ac:dyDescent="0.3">
      <c r="A3" s="364" t="s">
        <v>154</v>
      </c>
      <c r="B3" s="232" t="s">
        <v>7</v>
      </c>
      <c r="C3" s="232">
        <v>7203</v>
      </c>
      <c r="D3" s="232">
        <v>7245</v>
      </c>
      <c r="E3" s="426">
        <f>(D3-C3)*100/D3</f>
        <v>0.57971014492753625</v>
      </c>
      <c r="F3" s="232" t="s">
        <v>226</v>
      </c>
      <c r="G3" s="232" t="s">
        <v>5</v>
      </c>
      <c r="H3" s="456" t="s">
        <v>6</v>
      </c>
      <c r="I3" s="232"/>
      <c r="J3" s="457" t="s">
        <v>215</v>
      </c>
      <c r="K3" s="386"/>
      <c r="L3" s="385" t="s">
        <v>224</v>
      </c>
      <c r="M3" s="372" t="s">
        <v>10</v>
      </c>
      <c r="N3" s="372" t="s">
        <v>10</v>
      </c>
      <c r="O3" s="372" t="s">
        <v>10</v>
      </c>
      <c r="P3" s="372" t="s">
        <v>10</v>
      </c>
      <c r="Q3" s="372" t="s">
        <v>10</v>
      </c>
      <c r="R3" s="374" t="s">
        <v>10</v>
      </c>
      <c r="S3" s="232" t="s">
        <v>10</v>
      </c>
      <c r="T3" s="403" t="s">
        <v>451</v>
      </c>
      <c r="U3" s="376"/>
      <c r="V3" s="428"/>
      <c r="W3" s="232"/>
      <c r="X3" s="377"/>
      <c r="Y3" s="232"/>
      <c r="Z3" s="232"/>
      <c r="AA3" s="380"/>
      <c r="AB3" s="376" t="s">
        <v>348</v>
      </c>
      <c r="AC3" s="378">
        <f>IFERROR(VLOOKUP($B3,[2]Sheet1!$A$3:$T$71,9,FALSE),"")</f>
        <v>0.62</v>
      </c>
      <c r="AD3" s="378">
        <f>IFERROR(VLOOKUP($B3,[2]Sheet1!$A$3:$T$71,20,FALSE),"")</f>
        <v>0.64</v>
      </c>
      <c r="AE3" s="379">
        <v>0.49199999999999999</v>
      </c>
      <c r="AF3" s="380"/>
      <c r="AG3" s="381" t="s">
        <v>10</v>
      </c>
      <c r="AH3" s="458">
        <v>95.304114490000003</v>
      </c>
      <c r="AI3" s="232">
        <v>94.4</v>
      </c>
      <c r="AJ3" s="232">
        <v>100</v>
      </c>
      <c r="AK3" s="458">
        <v>9.4499999999999993</v>
      </c>
      <c r="AL3" s="232">
        <v>17.72</v>
      </c>
      <c r="AM3" s="232">
        <v>1.41</v>
      </c>
      <c r="AN3" s="232"/>
    </row>
    <row r="4" spans="1:40" ht="87" customHeight="1" thickBot="1" x14ac:dyDescent="0.3">
      <c r="A4" s="364" t="s">
        <v>152</v>
      </c>
      <c r="B4" s="232" t="s">
        <v>8</v>
      </c>
      <c r="C4" s="232">
        <v>3405</v>
      </c>
      <c r="D4" s="232">
        <v>3398</v>
      </c>
      <c r="E4" s="426">
        <f>(D4-C4)*100/D4</f>
        <v>-0.20600353148911124</v>
      </c>
      <c r="F4" s="232" t="s">
        <v>226</v>
      </c>
      <c r="G4" s="232" t="s">
        <v>18</v>
      </c>
      <c r="H4" s="459" t="s">
        <v>6</v>
      </c>
      <c r="I4" s="384"/>
      <c r="J4" s="460" t="s">
        <v>188</v>
      </c>
      <c r="K4" s="386"/>
      <c r="L4" s="385" t="s">
        <v>240</v>
      </c>
      <c r="M4" s="372" t="s">
        <v>10</v>
      </c>
      <c r="N4" s="372" t="s">
        <v>10</v>
      </c>
      <c r="O4" s="372" t="s">
        <v>10</v>
      </c>
      <c r="P4" s="373" t="s">
        <v>3</v>
      </c>
      <c r="Q4" s="373" t="s">
        <v>3</v>
      </c>
      <c r="R4" s="374" t="s">
        <v>10</v>
      </c>
      <c r="S4" s="232" t="s">
        <v>10</v>
      </c>
      <c r="T4" s="403" t="s">
        <v>453</v>
      </c>
      <c r="U4" s="376"/>
      <c r="V4" s="428"/>
      <c r="W4" s="232"/>
      <c r="X4" s="377"/>
      <c r="Y4" s="232"/>
      <c r="Z4" s="232"/>
      <c r="AA4" s="380"/>
      <c r="AB4" s="376" t="s">
        <v>349</v>
      </c>
      <c r="AC4" s="378">
        <f>IFERROR(VLOOKUP($B4,[2]Sheet1!$A$3:$T$71,9,FALSE),"")</f>
        <v>0.56999999999999995</v>
      </c>
      <c r="AD4" s="378">
        <f>IFERROR(VLOOKUP($B4,[2]Sheet1!$A$3:$T$71,20,FALSE),"")</f>
        <v>0.66</v>
      </c>
      <c r="AE4" s="377">
        <v>0.5</v>
      </c>
      <c r="AF4" s="380"/>
      <c r="AG4" s="402" t="s">
        <v>285</v>
      </c>
      <c r="AH4" s="232">
        <v>93.69</v>
      </c>
      <c r="AI4" s="232">
        <v>93.63</v>
      </c>
      <c r="AJ4" s="232">
        <v>95.33</v>
      </c>
      <c r="AK4" s="232">
        <v>2</v>
      </c>
      <c r="AL4" s="232">
        <v>3.85</v>
      </c>
      <c r="AM4" s="232">
        <v>0.09</v>
      </c>
      <c r="AN4" s="232"/>
    </row>
    <row r="5" spans="1:40" ht="91.5" customHeight="1" thickBot="1" x14ac:dyDescent="0.3">
      <c r="A5" s="364" t="s">
        <v>150</v>
      </c>
      <c r="B5" s="232" t="s">
        <v>9</v>
      </c>
      <c r="C5" s="232">
        <v>4644</v>
      </c>
      <c r="D5" s="232">
        <v>4649</v>
      </c>
      <c r="E5" s="426">
        <f>(D5-C5)*100/D5</f>
        <v>0.10755001075500108</v>
      </c>
      <c r="F5" s="232" t="s">
        <v>226</v>
      </c>
      <c r="G5" s="232" t="s">
        <v>5</v>
      </c>
      <c r="H5" s="461" t="s">
        <v>6</v>
      </c>
      <c r="I5" s="384" t="s">
        <v>106</v>
      </c>
      <c r="J5" s="460" t="s">
        <v>218</v>
      </c>
      <c r="K5" s="413"/>
      <c r="L5" s="385"/>
      <c r="M5" s="372" t="s">
        <v>10</v>
      </c>
      <c r="N5" s="372" t="s">
        <v>10</v>
      </c>
      <c r="O5" s="372" t="s">
        <v>10</v>
      </c>
      <c r="P5" s="373" t="s">
        <v>3</v>
      </c>
      <c r="Q5" s="373" t="s">
        <v>3</v>
      </c>
      <c r="R5" s="374" t="s">
        <v>10</v>
      </c>
      <c r="S5" s="232" t="s">
        <v>10</v>
      </c>
      <c r="T5" s="376"/>
      <c r="U5" s="376" t="s">
        <v>407</v>
      </c>
      <c r="V5" s="428"/>
      <c r="W5" s="232"/>
      <c r="X5" s="377"/>
      <c r="Y5" s="232"/>
      <c r="Z5" s="232"/>
      <c r="AA5" s="380"/>
      <c r="AB5" s="376" t="s">
        <v>350</v>
      </c>
      <c r="AC5" s="378">
        <f>IFERROR(VLOOKUP($B5,[2]Sheet1!$A$3:$T$71,9,FALSE),"")</f>
        <v>0.59</v>
      </c>
      <c r="AD5" s="378">
        <f>IFERROR(VLOOKUP($B5,[2]Sheet1!$A$3:$T$71,20,FALSE),"")</f>
        <v>0.69</v>
      </c>
      <c r="AE5" s="379">
        <v>0.45500000000000002</v>
      </c>
      <c r="AF5" s="380"/>
      <c r="AG5" s="402" t="s">
        <v>3</v>
      </c>
      <c r="AH5" s="232">
        <v>96.31</v>
      </c>
      <c r="AI5" s="232">
        <v>95.71</v>
      </c>
      <c r="AJ5" s="232">
        <v>98.01</v>
      </c>
      <c r="AK5" s="232">
        <v>3.37</v>
      </c>
      <c r="AL5" s="232">
        <v>6.26</v>
      </c>
      <c r="AM5" s="232">
        <v>0.1</v>
      </c>
      <c r="AN5" s="232"/>
    </row>
    <row r="6" spans="1:40" ht="134.25" customHeight="1" thickBot="1" x14ac:dyDescent="0.3">
      <c r="A6" s="364" t="s">
        <v>151</v>
      </c>
      <c r="B6" s="232" t="s">
        <v>11</v>
      </c>
      <c r="C6" s="232">
        <v>1992</v>
      </c>
      <c r="D6" s="232">
        <v>1999</v>
      </c>
      <c r="E6" s="426">
        <f t="shared" ref="E6:E11" si="0">(D6-C6)*100/D6</f>
        <v>0.35017508754377191</v>
      </c>
      <c r="F6" s="232" t="s">
        <v>226</v>
      </c>
      <c r="G6" s="232" t="s">
        <v>5</v>
      </c>
      <c r="H6" s="462" t="s">
        <v>6</v>
      </c>
      <c r="I6" s="384"/>
      <c r="J6" s="369" t="s">
        <v>334</v>
      </c>
      <c r="K6" s="384"/>
      <c r="L6" s="385" t="s">
        <v>404</v>
      </c>
      <c r="M6" s="372" t="s">
        <v>10</v>
      </c>
      <c r="N6" s="372" t="s">
        <v>10</v>
      </c>
      <c r="O6" s="372" t="s">
        <v>10</v>
      </c>
      <c r="P6" s="372" t="s">
        <v>10</v>
      </c>
      <c r="Q6" s="372" t="s">
        <v>10</v>
      </c>
      <c r="R6" s="374" t="s">
        <v>10</v>
      </c>
      <c r="S6" s="232" t="s">
        <v>10</v>
      </c>
      <c r="T6" s="376"/>
      <c r="U6" s="376"/>
      <c r="V6" s="428"/>
      <c r="W6" s="376" t="s">
        <v>346</v>
      </c>
      <c r="X6" s="377"/>
      <c r="Y6" s="232"/>
      <c r="Z6" s="232"/>
      <c r="AA6" s="380"/>
      <c r="AB6" s="376" t="s">
        <v>351</v>
      </c>
      <c r="AC6" s="378">
        <f>IFERROR(VLOOKUP($B6,[2]Sheet1!$A$3:$T$71,9,FALSE),"")</f>
        <v>0.63</v>
      </c>
      <c r="AD6" s="378" t="str">
        <f>IFERROR(VLOOKUP($B6,[2]Sheet1!$A$3:$T$71,20,FALSE),"")</f>
        <v/>
      </c>
      <c r="AE6" s="379">
        <v>0.52200000000000002</v>
      </c>
      <c r="AF6" s="380"/>
      <c r="AG6" s="381" t="s">
        <v>10</v>
      </c>
      <c r="AH6" s="232">
        <v>93.9</v>
      </c>
      <c r="AI6" s="232">
        <v>92.85</v>
      </c>
      <c r="AJ6" s="232">
        <v>100</v>
      </c>
      <c r="AK6" s="232">
        <v>8.2100000000000009</v>
      </c>
      <c r="AL6" s="232">
        <v>15.98</v>
      </c>
      <c r="AM6" s="232">
        <v>0.41</v>
      </c>
      <c r="AN6" s="232"/>
    </row>
    <row r="7" spans="1:40" s="1" customFormat="1" ht="106.15" customHeight="1" thickBot="1" x14ac:dyDescent="0.3">
      <c r="A7" s="167" t="s">
        <v>113</v>
      </c>
      <c r="B7" s="358" t="s">
        <v>23</v>
      </c>
      <c r="C7" s="358">
        <v>8510</v>
      </c>
      <c r="D7" s="358">
        <v>8582</v>
      </c>
      <c r="E7" s="424">
        <f t="shared" si="0"/>
        <v>0.83896527615940342</v>
      </c>
      <c r="F7" s="358" t="s">
        <v>226</v>
      </c>
      <c r="G7" s="358" t="s">
        <v>5</v>
      </c>
      <c r="H7" s="168" t="s">
        <v>24</v>
      </c>
      <c r="I7" s="358"/>
      <c r="J7" s="105" t="s">
        <v>232</v>
      </c>
      <c r="K7" s="104"/>
      <c r="L7" s="239" t="s">
        <v>248</v>
      </c>
      <c r="M7" s="358" t="s">
        <v>10</v>
      </c>
      <c r="N7" s="358" t="s">
        <v>10</v>
      </c>
      <c r="O7" s="358" t="s">
        <v>10</v>
      </c>
      <c r="P7" s="62" t="s">
        <v>10</v>
      </c>
      <c r="Q7" s="358" t="s">
        <v>10</v>
      </c>
      <c r="R7" s="239" t="s">
        <v>10</v>
      </c>
      <c r="S7" s="358" t="s">
        <v>10</v>
      </c>
      <c r="T7" s="322" t="s">
        <v>448</v>
      </c>
      <c r="U7" s="239" t="s">
        <v>282</v>
      </c>
      <c r="V7" s="444"/>
      <c r="W7" s="358"/>
      <c r="X7" s="132"/>
      <c r="Y7" s="358"/>
      <c r="Z7" s="358"/>
      <c r="AA7" s="358"/>
      <c r="AB7" s="239" t="s">
        <v>363</v>
      </c>
      <c r="AC7" s="143">
        <f>IFERROR(VLOOKUP($B7,[2]Sheet1!$A$3:$T$71,9,FALSE),"")</f>
        <v>0.55000000000000004</v>
      </c>
      <c r="AD7" s="143">
        <f>IFERROR(VLOOKUP($B7,[2]Sheet1!$A$3:$T$71,20,FALSE),"")</f>
        <v>0.54</v>
      </c>
      <c r="AE7" s="163">
        <v>0.48799999999999999</v>
      </c>
      <c r="AF7" s="144"/>
      <c r="AG7" s="207" t="s">
        <v>10</v>
      </c>
      <c r="AH7" s="358">
        <v>93.12</v>
      </c>
      <c r="AI7" s="358">
        <v>91.86</v>
      </c>
      <c r="AJ7" s="358">
        <v>90.65</v>
      </c>
      <c r="AK7" s="229">
        <v>15.12</v>
      </c>
      <c r="AL7" s="229">
        <v>28.94</v>
      </c>
      <c r="AM7" s="229">
        <v>0.83</v>
      </c>
      <c r="AN7" s="229"/>
    </row>
    <row r="8" spans="1:40" s="469" customFormat="1" ht="216" customHeight="1" thickBot="1" x14ac:dyDescent="0.3">
      <c r="A8" s="427" t="s">
        <v>147</v>
      </c>
      <c r="B8" s="428" t="s">
        <v>12</v>
      </c>
      <c r="C8" s="428"/>
      <c r="D8" s="428"/>
      <c r="E8" s="464"/>
      <c r="F8" s="428" t="s">
        <v>226</v>
      </c>
      <c r="G8" s="428" t="s">
        <v>5</v>
      </c>
      <c r="H8" s="465" t="s">
        <v>6</v>
      </c>
      <c r="I8" s="466"/>
      <c r="J8" s="434" t="s">
        <v>189</v>
      </c>
      <c r="K8" s="466"/>
      <c r="L8" s="467" t="s">
        <v>405</v>
      </c>
      <c r="M8" s="468" t="s">
        <v>10</v>
      </c>
      <c r="N8" s="427" t="s">
        <v>10</v>
      </c>
      <c r="O8" s="427" t="s">
        <v>10</v>
      </c>
      <c r="P8" s="427" t="s">
        <v>10</v>
      </c>
      <c r="Q8" s="427" t="s">
        <v>10</v>
      </c>
      <c r="R8" s="468" t="s">
        <v>10</v>
      </c>
      <c r="S8" s="428" t="s">
        <v>10</v>
      </c>
      <c r="T8" s="432">
        <v>1</v>
      </c>
      <c r="U8" s="432"/>
      <c r="V8" s="428"/>
      <c r="W8" s="428"/>
      <c r="X8" s="433"/>
      <c r="Y8" s="428"/>
      <c r="Z8" s="428"/>
      <c r="AA8" s="437"/>
      <c r="AB8" s="432" t="s">
        <v>352</v>
      </c>
      <c r="AC8" s="435">
        <f>IFERROR(VLOOKUP($B8,[2]Sheet1!$A$3:$T$71,9,FALSE),"")</f>
        <v>0.57999999999999996</v>
      </c>
      <c r="AD8" s="435">
        <f>IFERROR(VLOOKUP($B8,[2]Sheet1!$A$3:$T$71,20,FALSE),"")</f>
        <v>0.65</v>
      </c>
      <c r="AE8" s="436">
        <v>0.44400000000000001</v>
      </c>
      <c r="AF8" s="437"/>
      <c r="AG8" s="428" t="s">
        <v>10</v>
      </c>
      <c r="AH8" s="428">
        <v>93.53</v>
      </c>
      <c r="AI8" s="428">
        <v>89.76</v>
      </c>
      <c r="AJ8" s="428">
        <v>100</v>
      </c>
      <c r="AK8" s="428">
        <v>12.74</v>
      </c>
      <c r="AL8" s="428">
        <v>24.86</v>
      </c>
      <c r="AM8" s="428">
        <v>1.22</v>
      </c>
      <c r="AN8" s="428"/>
    </row>
    <row r="9" spans="1:40" ht="126.75" customHeight="1" thickBot="1" x14ac:dyDescent="0.3">
      <c r="A9" s="364" t="s">
        <v>153</v>
      </c>
      <c r="B9" s="232" t="s">
        <v>13</v>
      </c>
      <c r="C9" s="232">
        <v>2562</v>
      </c>
      <c r="D9" s="232">
        <v>2567</v>
      </c>
      <c r="E9" s="426">
        <f t="shared" si="0"/>
        <v>0.19477989871445267</v>
      </c>
      <c r="F9" s="232" t="s">
        <v>226</v>
      </c>
      <c r="G9" s="232" t="s">
        <v>5</v>
      </c>
      <c r="H9" s="462" t="s">
        <v>6</v>
      </c>
      <c r="I9" s="384"/>
      <c r="J9" s="463" t="s">
        <v>238</v>
      </c>
      <c r="K9" s="384"/>
      <c r="L9" s="385" t="s">
        <v>177</v>
      </c>
      <c r="M9" s="372" t="s">
        <v>10</v>
      </c>
      <c r="N9" s="372" t="s">
        <v>10</v>
      </c>
      <c r="O9" s="372" t="s">
        <v>10</v>
      </c>
      <c r="P9" s="372" t="s">
        <v>10</v>
      </c>
      <c r="Q9" s="373" t="s">
        <v>3</v>
      </c>
      <c r="R9" s="374" t="s">
        <v>10</v>
      </c>
      <c r="S9" s="232" t="s">
        <v>10</v>
      </c>
      <c r="T9" s="376"/>
      <c r="U9" s="376"/>
      <c r="V9" s="428"/>
      <c r="W9" s="232"/>
      <c r="X9" s="377"/>
      <c r="Y9" s="232"/>
      <c r="Z9" s="232"/>
      <c r="AA9" s="380"/>
      <c r="AB9" s="376" t="s">
        <v>353</v>
      </c>
      <c r="AC9" s="378">
        <f>IFERROR(VLOOKUP($B9,[2]Sheet1!$A$3:$T$71,9,FALSE),"")</f>
        <v>0.71</v>
      </c>
      <c r="AD9" s="378">
        <f>IFERROR(VLOOKUP($B9,[2]Sheet1!$A$3:$T$71,20,FALSE),"")</f>
        <v>0.72</v>
      </c>
      <c r="AE9" s="379">
        <v>0.57299999999999995</v>
      </c>
      <c r="AF9" s="380"/>
      <c r="AG9" s="402" t="s">
        <v>3</v>
      </c>
      <c r="AH9" s="232">
        <v>100</v>
      </c>
      <c r="AI9" s="232">
        <v>97.93</v>
      </c>
      <c r="AJ9" s="232">
        <v>100</v>
      </c>
      <c r="AK9" s="232">
        <v>5.6</v>
      </c>
      <c r="AL9" s="232">
        <v>10.56</v>
      </c>
      <c r="AM9" s="232">
        <v>0.22</v>
      </c>
      <c r="AN9" s="232"/>
    </row>
    <row r="10" spans="1:40" ht="115.5" thickBot="1" x14ac:dyDescent="0.3">
      <c r="A10" s="223" t="s">
        <v>436</v>
      </c>
      <c r="B10" s="359" t="s">
        <v>14</v>
      </c>
      <c r="C10" s="359">
        <v>3121</v>
      </c>
      <c r="D10" s="359">
        <v>3121</v>
      </c>
      <c r="E10" s="425">
        <f t="shared" si="0"/>
        <v>0</v>
      </c>
      <c r="F10" s="359" t="s">
        <v>226</v>
      </c>
      <c r="G10" s="359" t="s">
        <v>16</v>
      </c>
      <c r="H10" s="70" t="s">
        <v>6</v>
      </c>
      <c r="I10" s="69" t="s">
        <v>106</v>
      </c>
      <c r="J10" s="101" t="s">
        <v>190</v>
      </c>
      <c r="K10" s="69"/>
      <c r="L10" s="41" t="s">
        <v>406</v>
      </c>
      <c r="M10" s="72" t="s">
        <v>10</v>
      </c>
      <c r="N10" s="72" t="s">
        <v>10</v>
      </c>
      <c r="O10" s="72" t="s">
        <v>10</v>
      </c>
      <c r="P10" s="72" t="s">
        <v>10</v>
      </c>
      <c r="Q10" s="72" t="s">
        <v>10</v>
      </c>
      <c r="R10" s="73" t="s">
        <v>10</v>
      </c>
      <c r="S10" s="357" t="s">
        <v>10</v>
      </c>
      <c r="T10" s="240"/>
      <c r="U10" s="240" t="s">
        <v>457</v>
      </c>
      <c r="V10" s="480"/>
      <c r="W10" s="357"/>
      <c r="X10" s="134"/>
      <c r="Y10" s="357"/>
      <c r="Z10" s="357"/>
      <c r="AA10" s="136"/>
      <c r="AB10" s="240" t="s">
        <v>354</v>
      </c>
      <c r="AC10" s="159">
        <f>IFERROR(VLOOKUP($B10,[2]Sheet1!$A$3:$T$71,9,FALSE),"")</f>
        <v>0.56000000000000005</v>
      </c>
      <c r="AD10" s="159">
        <f>IFERROR(VLOOKUP($B10,[2]Sheet1!$A$3:$T$71,20,FALSE),"")</f>
        <v>0.69</v>
      </c>
      <c r="AE10" s="135">
        <v>0.503</v>
      </c>
      <c r="AF10" s="136"/>
      <c r="AG10" s="226" t="s">
        <v>10</v>
      </c>
      <c r="AH10" s="357">
        <v>86.78</v>
      </c>
      <c r="AI10" s="357">
        <v>86.74</v>
      </c>
      <c r="AJ10" s="357">
        <v>86.37</v>
      </c>
      <c r="AK10" s="357">
        <v>6.34</v>
      </c>
      <c r="AL10" s="357">
        <v>12.08</v>
      </c>
      <c r="AM10" s="357">
        <v>0.25</v>
      </c>
      <c r="AN10" s="357"/>
    </row>
    <row r="11" spans="1:40" s="1" customFormat="1" ht="64.5" x14ac:dyDescent="0.25">
      <c r="A11" s="160" t="s">
        <v>122</v>
      </c>
      <c r="B11" s="358" t="s">
        <v>25</v>
      </c>
      <c r="C11" s="358">
        <v>12519</v>
      </c>
      <c r="D11" s="358">
        <v>12241</v>
      </c>
      <c r="E11" s="424">
        <f t="shared" si="0"/>
        <v>-2.2710562862511234</v>
      </c>
      <c r="F11" s="358" t="s">
        <v>226</v>
      </c>
      <c r="G11" s="549" t="s">
        <v>16</v>
      </c>
      <c r="H11" s="149" t="s">
        <v>6</v>
      </c>
      <c r="I11" s="549" t="s">
        <v>161</v>
      </c>
      <c r="J11" s="105" t="s">
        <v>237</v>
      </c>
      <c r="K11" s="356"/>
      <c r="L11" s="239" t="s">
        <v>180</v>
      </c>
      <c r="M11" s="356" t="s">
        <v>10</v>
      </c>
      <c r="N11" s="356" t="s">
        <v>10</v>
      </c>
      <c r="O11" s="356" t="s">
        <v>10</v>
      </c>
      <c r="P11" s="62" t="s">
        <v>10</v>
      </c>
      <c r="Q11" s="356" t="s">
        <v>10</v>
      </c>
      <c r="R11" s="239" t="s">
        <v>10</v>
      </c>
      <c r="S11" s="356" t="s">
        <v>10</v>
      </c>
      <c r="T11" s="322" t="s">
        <v>441</v>
      </c>
      <c r="U11" s="239" t="s">
        <v>431</v>
      </c>
      <c r="V11" s="444"/>
      <c r="W11" s="356"/>
      <c r="X11" s="132"/>
      <c r="Y11" s="356"/>
      <c r="Z11" s="356"/>
      <c r="AA11" s="356"/>
      <c r="AB11" s="239" t="s">
        <v>364</v>
      </c>
      <c r="AC11" s="143">
        <f>IFERROR(VLOOKUP($B11,[2]Sheet1!$A$3:$T$71,9,FALSE),"")</f>
        <v>0.74</v>
      </c>
      <c r="AD11" s="143" t="str">
        <f>IFERROR(VLOOKUP($B11,[2]Sheet1!$A$3:$T$71,20,FALSE),"")</f>
        <v/>
      </c>
      <c r="AE11" s="163">
        <v>0.60399999999999998</v>
      </c>
      <c r="AF11" s="144"/>
      <c r="AG11" s="207" t="s">
        <v>10</v>
      </c>
      <c r="AH11" s="356">
        <v>100</v>
      </c>
      <c r="AI11" s="356">
        <v>100</v>
      </c>
      <c r="AJ11" s="356">
        <v>100</v>
      </c>
      <c r="AK11" s="229">
        <v>6.66</v>
      </c>
      <c r="AL11" s="229">
        <v>13.94</v>
      </c>
      <c r="AM11" s="229">
        <v>0.95</v>
      </c>
      <c r="AN11" s="229"/>
    </row>
    <row r="12" spans="1:40" s="1" customFormat="1" ht="63.75" x14ac:dyDescent="0.25">
      <c r="A12" s="361" t="s">
        <v>120</v>
      </c>
      <c r="B12" s="89" t="s">
        <v>173</v>
      </c>
      <c r="C12" s="358" t="s">
        <v>145</v>
      </c>
      <c r="D12" s="358"/>
      <c r="E12" s="358" t="s">
        <v>145</v>
      </c>
      <c r="F12" s="358" t="s">
        <v>226</v>
      </c>
      <c r="G12" s="549"/>
      <c r="H12" s="149" t="s">
        <v>6</v>
      </c>
      <c r="I12" s="549"/>
      <c r="J12" s="170"/>
      <c r="K12" s="356"/>
      <c r="L12" s="239" t="s">
        <v>181</v>
      </c>
      <c r="M12" s="239"/>
      <c r="N12" s="356"/>
      <c r="O12" s="356"/>
      <c r="P12" s="62"/>
      <c r="Q12" s="356"/>
      <c r="R12" s="239"/>
      <c r="S12" s="356"/>
      <c r="T12" s="44"/>
      <c r="U12" s="239"/>
      <c r="V12" s="444"/>
      <c r="W12" s="356"/>
      <c r="X12" s="132"/>
      <c r="Y12" s="356"/>
      <c r="Z12" s="356"/>
      <c r="AA12" s="356"/>
      <c r="AB12" s="356"/>
      <c r="AC12" s="143">
        <f>IFERROR(VLOOKUP($B12,[2]Sheet1!$A$3:$T$71,9,FALSE),"")</f>
        <v>0.63</v>
      </c>
      <c r="AD12" s="143" t="str">
        <f>IFERROR(VLOOKUP($B12,[2]Sheet1!$A$3:$T$71,20,FALSE),"")</f>
        <v/>
      </c>
      <c r="AE12" s="163">
        <v>0.39100000000000001</v>
      </c>
      <c r="AF12" s="144"/>
      <c r="AG12" s="356"/>
      <c r="AH12" s="356"/>
      <c r="AI12" s="356"/>
      <c r="AJ12" s="356"/>
      <c r="AK12" s="229"/>
      <c r="AL12" s="229"/>
      <c r="AM12" s="229"/>
      <c r="AN12" s="229"/>
    </row>
    <row r="13" spans="1:40" s="1" customFormat="1" ht="15.75" thickBot="1" x14ac:dyDescent="0.3">
      <c r="A13" s="362" t="s">
        <v>121</v>
      </c>
      <c r="B13" s="90" t="s">
        <v>174</v>
      </c>
      <c r="C13" s="359" t="s">
        <v>145</v>
      </c>
      <c r="D13" s="359"/>
      <c r="E13" s="359" t="s">
        <v>145</v>
      </c>
      <c r="F13" s="359" t="s">
        <v>145</v>
      </c>
      <c r="G13" s="550"/>
      <c r="H13" s="202"/>
      <c r="I13" s="550"/>
      <c r="J13" s="240"/>
      <c r="K13" s="357"/>
      <c r="L13" s="240"/>
      <c r="M13" s="357"/>
      <c r="N13" s="357"/>
      <c r="O13" s="357"/>
      <c r="P13" s="72"/>
      <c r="Q13" s="357"/>
      <c r="R13" s="240"/>
      <c r="S13" s="357"/>
      <c r="T13" s="71"/>
      <c r="U13" s="240"/>
      <c r="V13" s="480"/>
      <c r="W13" s="357"/>
      <c r="X13" s="134"/>
      <c r="Y13" s="357"/>
      <c r="Z13" s="357"/>
      <c r="AA13" s="357"/>
      <c r="AB13" s="357"/>
      <c r="AC13" s="159">
        <f>IFERROR(VLOOKUP($B13,[2]Sheet1!$A$3:$T$71,9,FALSE),"")</f>
        <v>0.65</v>
      </c>
      <c r="AD13" s="159" t="str">
        <f>IFERROR(VLOOKUP($B13,[2]Sheet1!$A$3:$T$71,20,FALSE),"")</f>
        <v/>
      </c>
      <c r="AE13" s="135">
        <v>0.217</v>
      </c>
      <c r="AF13" s="136"/>
      <c r="AG13" s="357"/>
      <c r="AH13" s="357"/>
      <c r="AI13" s="357"/>
      <c r="AJ13" s="357"/>
      <c r="AK13" s="230"/>
      <c r="AL13" s="230"/>
      <c r="AM13" s="230"/>
      <c r="AN13" s="230"/>
    </row>
    <row r="14" spans="1:40" s="1" customFormat="1" ht="383.25" thickBot="1" x14ac:dyDescent="0.3">
      <c r="A14" s="160" t="s">
        <v>74</v>
      </c>
      <c r="B14" s="358" t="s">
        <v>73</v>
      </c>
      <c r="C14" s="358">
        <v>9002</v>
      </c>
      <c r="D14" s="358">
        <v>9018</v>
      </c>
      <c r="E14" s="424">
        <f>(D14-C14)*100/D14</f>
        <v>0.17742293191394987</v>
      </c>
      <c r="F14" s="358" t="s">
        <v>226</v>
      </c>
      <c r="G14" s="358" t="s">
        <v>5</v>
      </c>
      <c r="H14" s="207" t="s">
        <v>6</v>
      </c>
      <c r="I14" s="356"/>
      <c r="J14" s="105" t="s">
        <v>235</v>
      </c>
      <c r="K14" s="132"/>
      <c r="L14" s="239" t="s">
        <v>263</v>
      </c>
      <c r="M14" s="356"/>
      <c r="N14" s="356"/>
      <c r="O14" s="356"/>
      <c r="P14" s="356"/>
      <c r="Q14" s="356"/>
      <c r="R14" s="239"/>
      <c r="S14" s="239" t="s">
        <v>10</v>
      </c>
      <c r="T14" s="322" t="s">
        <v>444</v>
      </c>
      <c r="U14" s="239" t="s">
        <v>458</v>
      </c>
      <c r="V14" s="444"/>
      <c r="W14" s="356"/>
      <c r="X14" s="239" t="s">
        <v>326</v>
      </c>
      <c r="Y14" s="356"/>
      <c r="Z14" s="356"/>
      <c r="AA14" s="144"/>
      <c r="AB14" s="239" t="s">
        <v>396</v>
      </c>
      <c r="AC14" s="143">
        <f>IFERROR(VLOOKUP($B14,[2]Sheet1!$A$3:$T$71,9,FALSE),"")</f>
        <v>0.59</v>
      </c>
      <c r="AD14" s="143" t="str">
        <f>IFERROR(VLOOKUP($B14,[2]Sheet1!$A$3:$T$71,20,FALSE),"")</f>
        <v/>
      </c>
      <c r="AE14" s="163">
        <v>0.45700000000000002</v>
      </c>
      <c r="AF14" s="144"/>
      <c r="AG14" s="207" t="s">
        <v>10</v>
      </c>
      <c r="AH14" s="356">
        <v>96.18</v>
      </c>
      <c r="AI14" s="356">
        <v>95.48</v>
      </c>
      <c r="AJ14" s="356">
        <v>98.25</v>
      </c>
      <c r="AK14" s="229">
        <v>5.1100000000000003</v>
      </c>
      <c r="AL14" s="229">
        <v>8.8800000000000008</v>
      </c>
      <c r="AM14" s="229">
        <v>0.56999999999999995</v>
      </c>
      <c r="AN14" s="229"/>
    </row>
    <row r="15" spans="1:40" s="1" customFormat="1" ht="64.5" thickBot="1" x14ac:dyDescent="0.3">
      <c r="A15" s="364" t="s">
        <v>160</v>
      </c>
      <c r="B15" s="232" t="s">
        <v>60</v>
      </c>
      <c r="C15" s="232">
        <v>4818</v>
      </c>
      <c r="D15" s="232">
        <v>4793</v>
      </c>
      <c r="E15" s="426">
        <f>(D15-C15)*100/D15</f>
        <v>-0.52159399123722094</v>
      </c>
      <c r="F15" s="232" t="s">
        <v>226</v>
      </c>
      <c r="G15" s="232" t="s">
        <v>5</v>
      </c>
      <c r="H15" s="382" t="s">
        <v>19</v>
      </c>
      <c r="I15" s="383"/>
      <c r="J15" s="369" t="s">
        <v>237</v>
      </c>
      <c r="K15" s="384"/>
      <c r="L15" s="385" t="s">
        <v>175</v>
      </c>
      <c r="M15" s="374" t="s">
        <v>10</v>
      </c>
      <c r="N15" s="372" t="s">
        <v>10</v>
      </c>
      <c r="O15" s="372" t="s">
        <v>10</v>
      </c>
      <c r="P15" s="372" t="s">
        <v>10</v>
      </c>
      <c r="Q15" s="372" t="s">
        <v>10</v>
      </c>
      <c r="R15" s="374" t="s">
        <v>10</v>
      </c>
      <c r="S15" s="384" t="s">
        <v>10</v>
      </c>
      <c r="T15" s="375"/>
      <c r="U15" s="375"/>
      <c r="V15" s="466"/>
      <c r="W15" s="375"/>
      <c r="X15" s="386"/>
      <c r="Y15" s="384"/>
      <c r="Z15" s="384"/>
      <c r="AA15" s="384"/>
      <c r="AB15" s="375" t="s">
        <v>376</v>
      </c>
      <c r="AC15" s="387">
        <f>IFERROR(VLOOKUP($B15,[2]Sheet1!$A$3:$T$71,9,FALSE),"")</f>
        <v>0.75</v>
      </c>
      <c r="AD15" s="387">
        <f>IFERROR(VLOOKUP($B15,[2]Sheet1!$A$3:$T$71,20,FALSE),"")</f>
        <v>0.77</v>
      </c>
      <c r="AE15" s="388">
        <v>0.58299999999999996</v>
      </c>
      <c r="AF15" s="389"/>
      <c r="AG15" s="381" t="s">
        <v>10</v>
      </c>
      <c r="AH15" s="232">
        <v>99.46</v>
      </c>
      <c r="AI15" s="232">
        <v>99.31</v>
      </c>
      <c r="AJ15" s="371">
        <v>100</v>
      </c>
      <c r="AK15" s="371">
        <v>6.54</v>
      </c>
      <c r="AL15" s="371">
        <v>13.22</v>
      </c>
      <c r="AM15" s="371">
        <v>0.52</v>
      </c>
      <c r="AN15" s="390"/>
    </row>
    <row r="16" spans="1:40" s="1" customFormat="1" ht="90" customHeight="1" thickBot="1" x14ac:dyDescent="0.3">
      <c r="A16" s="364" t="s">
        <v>90</v>
      </c>
      <c r="B16" s="232" t="s">
        <v>89</v>
      </c>
      <c r="C16" s="232">
        <v>7369</v>
      </c>
      <c r="D16" s="232">
        <v>7391</v>
      </c>
      <c r="E16" s="426">
        <f>(D16-C16)*100/D16</f>
        <v>0.2976593153835746</v>
      </c>
      <c r="F16" s="232" t="s">
        <v>226</v>
      </c>
      <c r="G16" s="367" t="s">
        <v>5</v>
      </c>
      <c r="H16" s="368" t="s">
        <v>24</v>
      </c>
      <c r="I16" s="232" t="s">
        <v>109</v>
      </c>
      <c r="J16" s="369" t="s">
        <v>208</v>
      </c>
      <c r="K16" s="370"/>
      <c r="L16" s="371"/>
      <c r="M16" s="372" t="s">
        <v>10</v>
      </c>
      <c r="N16" s="372" t="s">
        <v>10</v>
      </c>
      <c r="O16" s="372" t="s">
        <v>10</v>
      </c>
      <c r="P16" s="373" t="s">
        <v>3</v>
      </c>
      <c r="Q16" s="372" t="s">
        <v>10</v>
      </c>
      <c r="R16" s="374" t="s">
        <v>10</v>
      </c>
      <c r="S16" s="232" t="s">
        <v>10</v>
      </c>
      <c r="T16" s="375"/>
      <c r="U16" s="376"/>
      <c r="V16" s="428"/>
      <c r="W16" s="376"/>
      <c r="X16" s="377"/>
      <c r="Y16" s="232"/>
      <c r="Z16" s="232"/>
      <c r="AA16" s="232"/>
      <c r="AB16" s="376" t="s">
        <v>388</v>
      </c>
      <c r="AC16" s="378">
        <f>IFERROR(VLOOKUP($B16,[2]Sheet1!$A$3:$T$71,9,FALSE),"")</f>
        <v>0.69</v>
      </c>
      <c r="AD16" s="378" t="str">
        <f>IFERROR(VLOOKUP($B16,[2]Sheet1!$A$3:$T$71,20,FALSE),"")</f>
        <v/>
      </c>
      <c r="AE16" s="379">
        <v>0.58299999999999996</v>
      </c>
      <c r="AF16" s="380"/>
      <c r="AG16" s="381" t="s">
        <v>10</v>
      </c>
      <c r="AH16" s="232">
        <v>97.94</v>
      </c>
      <c r="AI16" s="232">
        <v>100</v>
      </c>
      <c r="AJ16" s="371">
        <v>88.19</v>
      </c>
      <c r="AK16" s="371">
        <v>9.76</v>
      </c>
      <c r="AL16" s="371">
        <v>17.5</v>
      </c>
      <c r="AM16" s="371">
        <v>1.59</v>
      </c>
      <c r="AN16" s="371"/>
    </row>
  </sheetData>
  <mergeCells count="6">
    <mergeCell ref="AK1:AM1"/>
    <mergeCell ref="G11:G13"/>
    <mergeCell ref="I11:I13"/>
    <mergeCell ref="M1:Q1"/>
    <mergeCell ref="AB1:AF1"/>
    <mergeCell ref="AH1:AJ1"/>
  </mergeCells>
  <conditionalFormatting sqref="J3">
    <cfRule type="expression" dxfId="4" priority="1">
      <formula>J3="not yet inspected"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2"/>
  <sheetViews>
    <sheetView topLeftCell="W1" zoomScale="75" zoomScaleNormal="75" workbookViewId="0">
      <pane ySplit="1" topLeftCell="A11" activePane="bottomLeft" state="frozen"/>
      <selection pane="bottomLeft" sqref="A1:AN12"/>
    </sheetView>
  </sheetViews>
  <sheetFormatPr defaultRowHeight="15" x14ac:dyDescent="0.25"/>
  <cols>
    <col min="1" max="1" width="40.28515625" bestFit="1" customWidth="1"/>
    <col min="2" max="2" width="10.5703125" bestFit="1" customWidth="1"/>
    <col min="3" max="3" width="12.42578125" customWidth="1"/>
    <col min="4" max="4" width="11.7109375" bestFit="1" customWidth="1"/>
    <col min="5" max="5" width="9.85546875" customWidth="1"/>
    <col min="6" max="6" width="15.5703125" bestFit="1" customWidth="1"/>
    <col min="8" max="8" width="10.28515625" bestFit="1" customWidth="1"/>
    <col min="9" max="9" width="16.140625" bestFit="1" customWidth="1"/>
    <col min="10" max="10" width="12.28515625" customWidth="1"/>
    <col min="11" max="11" width="11.140625" bestFit="1" customWidth="1"/>
    <col min="12" max="12" width="41.42578125" customWidth="1"/>
    <col min="13" max="13" width="12.85546875" bestFit="1" customWidth="1"/>
    <col min="14" max="14" width="14" bestFit="1" customWidth="1"/>
    <col min="15" max="15" width="13.28515625" customWidth="1"/>
    <col min="16" max="16" width="11.5703125" bestFit="1" customWidth="1"/>
    <col min="18" max="18" width="12.28515625" bestFit="1" customWidth="1"/>
    <col min="19" max="19" width="12.140625" bestFit="1" customWidth="1"/>
    <col min="20" max="20" width="20" style="391" customWidth="1"/>
    <col min="21" max="21" width="18.42578125" customWidth="1"/>
    <col min="22" max="22" width="10.28515625" bestFit="1" customWidth="1"/>
    <col min="23" max="23" width="11.42578125" customWidth="1"/>
    <col min="33" max="33" width="10.42578125" customWidth="1"/>
    <col min="40" max="40" width="11.140625" customWidth="1"/>
  </cols>
  <sheetData>
    <row r="1" spans="1:40" ht="90" thickBot="1" x14ac:dyDescent="0.3">
      <c r="A1" s="118" t="s">
        <v>311</v>
      </c>
      <c r="B1" s="118" t="s">
        <v>166</v>
      </c>
      <c r="C1" s="118" t="s">
        <v>402</v>
      </c>
      <c r="D1" s="118" t="s">
        <v>401</v>
      </c>
      <c r="E1" s="118" t="s">
        <v>281</v>
      </c>
      <c r="F1" s="118" t="s">
        <v>225</v>
      </c>
      <c r="G1" s="118" t="s">
        <v>400</v>
      </c>
      <c r="H1" s="118" t="s">
        <v>2</v>
      </c>
      <c r="I1" s="118" t="s">
        <v>105</v>
      </c>
      <c r="J1" s="118" t="s">
        <v>123</v>
      </c>
      <c r="K1" s="120" t="s">
        <v>136</v>
      </c>
      <c r="L1" s="118" t="s">
        <v>124</v>
      </c>
      <c r="M1" s="545" t="s">
        <v>280</v>
      </c>
      <c r="N1" s="545"/>
      <c r="O1" s="545"/>
      <c r="P1" s="545"/>
      <c r="Q1" s="545"/>
      <c r="R1" s="50"/>
      <c r="S1" s="118" t="s">
        <v>130</v>
      </c>
      <c r="T1" s="120" t="s">
        <v>306</v>
      </c>
      <c r="U1" s="120" t="s">
        <v>468</v>
      </c>
      <c r="V1" s="120" t="s">
        <v>132</v>
      </c>
      <c r="W1" s="120" t="s">
        <v>167</v>
      </c>
      <c r="X1" s="120" t="s">
        <v>139</v>
      </c>
      <c r="Y1" s="118" t="s">
        <v>141</v>
      </c>
      <c r="Z1" s="118" t="s">
        <v>142</v>
      </c>
      <c r="AA1" s="118" t="s">
        <v>143</v>
      </c>
      <c r="AB1" s="546" t="s">
        <v>144</v>
      </c>
      <c r="AC1" s="547"/>
      <c r="AD1" s="547"/>
      <c r="AE1" s="547"/>
      <c r="AF1" s="547"/>
      <c r="AG1" s="118" t="s">
        <v>284</v>
      </c>
      <c r="AH1" s="547" t="s">
        <v>298</v>
      </c>
      <c r="AI1" s="547"/>
      <c r="AJ1" s="548"/>
      <c r="AK1" s="546" t="s">
        <v>300</v>
      </c>
      <c r="AL1" s="547"/>
      <c r="AM1" s="548"/>
      <c r="AN1" s="120" t="s">
        <v>289</v>
      </c>
    </row>
    <row r="2" spans="1:40" ht="78" thickBot="1" x14ac:dyDescent="0.3">
      <c r="A2" s="48"/>
      <c r="B2" s="118"/>
      <c r="C2" s="118"/>
      <c r="D2" s="118"/>
      <c r="E2" s="118"/>
      <c r="F2" s="118"/>
      <c r="G2" s="118"/>
      <c r="H2" s="118"/>
      <c r="I2" s="118"/>
      <c r="J2" s="118"/>
      <c r="K2" s="51"/>
      <c r="L2" s="118"/>
      <c r="M2" s="118" t="s">
        <v>403</v>
      </c>
      <c r="N2" s="43" t="s">
        <v>125</v>
      </c>
      <c r="O2" s="43" t="s">
        <v>126</v>
      </c>
      <c r="P2" s="43" t="s">
        <v>127</v>
      </c>
      <c r="Q2" s="43" t="s">
        <v>137</v>
      </c>
      <c r="R2" s="43" t="s">
        <v>138</v>
      </c>
      <c r="S2" s="52"/>
      <c r="T2" s="128"/>
      <c r="U2" s="51"/>
      <c r="V2" s="52"/>
      <c r="W2" s="52"/>
      <c r="X2" s="51" t="s">
        <v>134</v>
      </c>
      <c r="Y2" s="53"/>
      <c r="Z2" s="53"/>
      <c r="AA2" s="53"/>
      <c r="AB2" s="51" t="s">
        <v>347</v>
      </c>
      <c r="AC2" s="51" t="s">
        <v>170</v>
      </c>
      <c r="AD2" s="51" t="s">
        <v>171</v>
      </c>
      <c r="AE2" s="52" t="s">
        <v>168</v>
      </c>
      <c r="AF2" s="231" t="s">
        <v>169</v>
      </c>
      <c r="AG2" s="51"/>
      <c r="AH2" s="118" t="s">
        <v>290</v>
      </c>
      <c r="AI2" s="118" t="s">
        <v>291</v>
      </c>
      <c r="AJ2" s="118" t="s">
        <v>292</v>
      </c>
      <c r="AK2" s="118" t="s">
        <v>293</v>
      </c>
      <c r="AL2" s="118" t="s">
        <v>296</v>
      </c>
      <c r="AM2" s="118" t="s">
        <v>297</v>
      </c>
      <c r="AN2" s="52"/>
    </row>
    <row r="3" spans="1:40" ht="61.5" customHeight="1" thickBot="1" x14ac:dyDescent="0.3">
      <c r="A3" s="374" t="s">
        <v>28</v>
      </c>
      <c r="B3" s="232" t="s">
        <v>27</v>
      </c>
      <c r="C3" s="365">
        <v>7558</v>
      </c>
      <c r="D3" s="365">
        <v>7579</v>
      </c>
      <c r="E3" s="366">
        <f t="shared" ref="E3:E10" si="0">(D3-C3)*100/D3</f>
        <v>0.27708140915688084</v>
      </c>
      <c r="F3" s="232" t="s">
        <v>226</v>
      </c>
      <c r="G3" s="232" t="s">
        <v>5</v>
      </c>
      <c r="H3" s="382" t="s">
        <v>19</v>
      </c>
      <c r="I3" s="232" t="s">
        <v>107</v>
      </c>
      <c r="J3" s="369" t="s">
        <v>234</v>
      </c>
      <c r="K3" s="377"/>
      <c r="L3" s="376" t="s">
        <v>243</v>
      </c>
      <c r="M3" s="232" t="s">
        <v>10</v>
      </c>
      <c r="N3" s="232" t="s">
        <v>10</v>
      </c>
      <c r="O3" s="232" t="s">
        <v>10</v>
      </c>
      <c r="P3" s="232" t="s">
        <v>10</v>
      </c>
      <c r="Q3" s="232" t="s">
        <v>10</v>
      </c>
      <c r="R3" s="376" t="s">
        <v>10</v>
      </c>
      <c r="S3" s="232" t="s">
        <v>10</v>
      </c>
      <c r="T3" s="376" t="s">
        <v>307</v>
      </c>
      <c r="U3" s="376" t="s">
        <v>459</v>
      </c>
      <c r="V3" s="428"/>
      <c r="W3" s="376" t="s">
        <v>272</v>
      </c>
      <c r="X3" s="377">
        <v>0.79</v>
      </c>
      <c r="Y3" s="232"/>
      <c r="Z3" s="232"/>
      <c r="AA3" s="232"/>
      <c r="AB3" s="376" t="s">
        <v>355</v>
      </c>
      <c r="AC3" s="378">
        <f>IFERROR(VLOOKUP($B3,[2]Sheet1!$A$3:$T$71,9,FALSE),"")</f>
        <v>0.75</v>
      </c>
      <c r="AD3" s="378">
        <f>IFERROR(VLOOKUP($B3,[2]Sheet1!$A$3:$T$71,20,FALSE),"")</f>
        <v>0.75</v>
      </c>
      <c r="AE3" s="232">
        <v>64.2</v>
      </c>
      <c r="AF3" s="380"/>
      <c r="AG3" s="381" t="s">
        <v>10</v>
      </c>
      <c r="AH3" s="232">
        <v>97.77</v>
      </c>
      <c r="AI3" s="232">
        <v>97.14</v>
      </c>
      <c r="AJ3" s="232">
        <v>100</v>
      </c>
      <c r="AK3" s="232">
        <v>3.99</v>
      </c>
      <c r="AL3" s="232">
        <v>6.48</v>
      </c>
      <c r="AM3" s="371">
        <v>0.5</v>
      </c>
      <c r="AN3" s="232"/>
    </row>
    <row r="4" spans="1:40" ht="61.5" customHeight="1" thickBot="1" x14ac:dyDescent="0.3">
      <c r="A4" s="374" t="s">
        <v>119</v>
      </c>
      <c r="B4" s="232" t="s">
        <v>30</v>
      </c>
      <c r="C4" s="365">
        <v>9618</v>
      </c>
      <c r="D4" s="365">
        <v>9682</v>
      </c>
      <c r="E4" s="366">
        <f t="shared" si="0"/>
        <v>0.66102045032018175</v>
      </c>
      <c r="F4" s="232" t="s">
        <v>226</v>
      </c>
      <c r="G4" s="232" t="s">
        <v>5</v>
      </c>
      <c r="H4" s="396" t="s">
        <v>6</v>
      </c>
      <c r="I4" s="232" t="s">
        <v>104</v>
      </c>
      <c r="J4" s="369" t="s">
        <v>208</v>
      </c>
      <c r="K4" s="377"/>
      <c r="L4" s="376" t="s">
        <v>244</v>
      </c>
      <c r="M4" s="232" t="s">
        <v>10</v>
      </c>
      <c r="N4" s="232" t="s">
        <v>10</v>
      </c>
      <c r="O4" s="232" t="s">
        <v>10</v>
      </c>
      <c r="P4" s="232" t="s">
        <v>10</v>
      </c>
      <c r="Q4" s="232" t="s">
        <v>10</v>
      </c>
      <c r="R4" s="376" t="s">
        <v>10</v>
      </c>
      <c r="S4" s="232" t="s">
        <v>10</v>
      </c>
      <c r="T4" s="403" t="s">
        <v>456</v>
      </c>
      <c r="U4" s="376" t="s">
        <v>459</v>
      </c>
      <c r="V4" s="428"/>
      <c r="W4" s="376"/>
      <c r="X4" s="377">
        <v>0.89</v>
      </c>
      <c r="Y4" s="232"/>
      <c r="Z4" s="232"/>
      <c r="AA4" s="232"/>
      <c r="AB4" s="376" t="s">
        <v>356</v>
      </c>
      <c r="AC4" s="378">
        <f>IFERROR(VLOOKUP($B4,[2]Sheet1!$A$3:$T$71,9,FALSE),"")</f>
        <v>0.72</v>
      </c>
      <c r="AD4" s="378">
        <f>IFERROR(VLOOKUP($B4,[2]Sheet1!$A$3:$T$71,20,FALSE),"")</f>
        <v>0.69</v>
      </c>
      <c r="AE4" s="232">
        <v>61.4</v>
      </c>
      <c r="AF4" s="380"/>
      <c r="AG4" s="402" t="s">
        <v>285</v>
      </c>
      <c r="AH4" s="232">
        <v>97.31</v>
      </c>
      <c r="AI4" s="232">
        <v>97.4</v>
      </c>
      <c r="AJ4" s="232">
        <v>97.94</v>
      </c>
      <c r="AK4" s="232">
        <v>5.18</v>
      </c>
      <c r="AL4" s="232">
        <v>9.64</v>
      </c>
      <c r="AM4" s="371">
        <v>0.3</v>
      </c>
      <c r="AN4" s="232"/>
    </row>
    <row r="5" spans="1:40" ht="133.5" customHeight="1" thickBot="1" x14ac:dyDescent="0.3">
      <c r="A5" s="393" t="s">
        <v>36</v>
      </c>
      <c r="B5" s="232" t="s">
        <v>37</v>
      </c>
      <c r="C5" s="365">
        <v>15057</v>
      </c>
      <c r="D5" s="365">
        <v>15006</v>
      </c>
      <c r="E5" s="366">
        <f t="shared" si="0"/>
        <v>-0.33986405437824868</v>
      </c>
      <c r="F5" s="379" t="s">
        <v>226</v>
      </c>
      <c r="G5" s="232" t="s">
        <v>18</v>
      </c>
      <c r="H5" s="396" t="s">
        <v>6</v>
      </c>
      <c r="I5" s="232" t="s">
        <v>108</v>
      </c>
      <c r="J5" s="369" t="s">
        <v>128</v>
      </c>
      <c r="K5" s="232"/>
      <c r="L5" s="376" t="s">
        <v>172</v>
      </c>
      <c r="M5" s="376" t="s">
        <v>10</v>
      </c>
      <c r="N5" s="232" t="s">
        <v>10</v>
      </c>
      <c r="O5" s="232" t="s">
        <v>10</v>
      </c>
      <c r="P5" s="232" t="s">
        <v>10</v>
      </c>
      <c r="Q5" s="232" t="s">
        <v>10</v>
      </c>
      <c r="R5" s="376" t="s">
        <v>10</v>
      </c>
      <c r="S5" s="232" t="s">
        <v>10</v>
      </c>
      <c r="T5" s="403" t="s">
        <v>439</v>
      </c>
      <c r="U5" s="376" t="s">
        <v>460</v>
      </c>
      <c r="V5" s="428"/>
      <c r="W5" s="376"/>
      <c r="X5" s="377">
        <v>0.8</v>
      </c>
      <c r="Y5" s="232"/>
      <c r="Z5" s="232"/>
      <c r="AA5" s="232"/>
      <c r="AB5" s="376" t="s">
        <v>359</v>
      </c>
      <c r="AC5" s="378">
        <f>IFERROR(VLOOKUP($B5,[2]Sheet1!$A$3:$T$71,9,FALSE),"")</f>
        <v>0.69</v>
      </c>
      <c r="AD5" s="378">
        <f>IFERROR(VLOOKUP($B5,[2]Sheet1!$A$3:$T$71,20,FALSE),"")</f>
        <v>0.71</v>
      </c>
      <c r="AE5" s="232">
        <v>59.1</v>
      </c>
      <c r="AF5" s="380"/>
      <c r="AG5" s="402" t="s">
        <v>3</v>
      </c>
      <c r="AH5" s="232">
        <v>94.23</v>
      </c>
      <c r="AI5" s="232">
        <v>94.47</v>
      </c>
      <c r="AJ5" s="232">
        <v>91.54</v>
      </c>
      <c r="AK5" s="232">
        <v>6.56</v>
      </c>
      <c r="AL5" s="232">
        <v>13.21</v>
      </c>
      <c r="AM5" s="371">
        <v>0.76</v>
      </c>
      <c r="AN5" s="232"/>
    </row>
    <row r="6" spans="1:40" s="1" customFormat="1" ht="119.25" customHeight="1" thickBot="1" x14ac:dyDescent="0.3">
      <c r="A6" s="160" t="s">
        <v>102</v>
      </c>
      <c r="B6" s="358" t="s">
        <v>101</v>
      </c>
      <c r="C6" s="146">
        <v>16462</v>
      </c>
      <c r="D6" s="146">
        <v>16669</v>
      </c>
      <c r="E6" s="331">
        <f t="shared" si="0"/>
        <v>1.2418261443397924</v>
      </c>
      <c r="F6" s="358" t="s">
        <v>226</v>
      </c>
      <c r="G6" s="358" t="s">
        <v>5</v>
      </c>
      <c r="H6" s="206" t="s">
        <v>19</v>
      </c>
      <c r="I6" s="358" t="s">
        <v>104</v>
      </c>
      <c r="J6" s="105" t="s">
        <v>214</v>
      </c>
      <c r="K6" s="239"/>
      <c r="L6" s="239" t="s">
        <v>222</v>
      </c>
      <c r="M6" s="62" t="s">
        <v>10</v>
      </c>
      <c r="N6" s="62" t="s">
        <v>10</v>
      </c>
      <c r="O6" s="62" t="s">
        <v>10</v>
      </c>
      <c r="P6" s="62" t="s">
        <v>10</v>
      </c>
      <c r="Q6" s="62" t="s">
        <v>10</v>
      </c>
      <c r="R6" s="64" t="s">
        <v>10</v>
      </c>
      <c r="S6" s="239" t="s">
        <v>345</v>
      </c>
      <c r="T6" s="322" t="s">
        <v>443</v>
      </c>
      <c r="U6" s="376" t="s">
        <v>461</v>
      </c>
      <c r="V6" s="444"/>
      <c r="W6" s="239"/>
      <c r="X6" s="132"/>
      <c r="Y6" s="358"/>
      <c r="Z6" s="358"/>
      <c r="AA6" s="358"/>
      <c r="AB6" s="239" t="s">
        <v>394</v>
      </c>
      <c r="AC6" s="143">
        <f>IFERROR(VLOOKUP($B6,[2]Sheet1!$A$3:$T$71,9,FALSE),"")</f>
        <v>0.77</v>
      </c>
      <c r="AD6" s="143" t="str">
        <f>IFERROR(VLOOKUP($B6,[2]Sheet1!$A$3:$T$71,20,FALSE),"")</f>
        <v/>
      </c>
      <c r="AE6" s="163">
        <v>0.65200000000000002</v>
      </c>
      <c r="AF6" s="144"/>
      <c r="AG6" s="207" t="s">
        <v>10</v>
      </c>
      <c r="AH6" s="358">
        <v>99.52</v>
      </c>
      <c r="AI6" s="358">
        <v>99.82</v>
      </c>
      <c r="AJ6" s="229">
        <v>98.07</v>
      </c>
      <c r="AK6" s="229">
        <v>8.81</v>
      </c>
      <c r="AL6" s="229">
        <v>17.809999999999999</v>
      </c>
      <c r="AM6" s="229">
        <v>0.39</v>
      </c>
      <c r="AN6" s="229"/>
    </row>
    <row r="7" spans="1:40" s="1" customFormat="1" ht="112.5" customHeight="1" thickBot="1" x14ac:dyDescent="0.3">
      <c r="A7" s="364" t="s">
        <v>41</v>
      </c>
      <c r="B7" s="232" t="s">
        <v>40</v>
      </c>
      <c r="C7" s="365">
        <v>11939</v>
      </c>
      <c r="D7" s="365">
        <v>11974</v>
      </c>
      <c r="E7" s="366">
        <f t="shared" si="0"/>
        <v>0.2922999832971438</v>
      </c>
      <c r="F7" s="232" t="s">
        <v>226</v>
      </c>
      <c r="G7" s="232" t="s">
        <v>5</v>
      </c>
      <c r="H7" s="396" t="s">
        <v>6</v>
      </c>
      <c r="I7" s="232" t="s">
        <v>108</v>
      </c>
      <c r="J7" s="369" t="s">
        <v>193</v>
      </c>
      <c r="K7" s="377"/>
      <c r="L7" s="376" t="s">
        <v>408</v>
      </c>
      <c r="M7" s="232" t="s">
        <v>10</v>
      </c>
      <c r="N7" s="232" t="s">
        <v>10</v>
      </c>
      <c r="O7" s="232" t="s">
        <v>10</v>
      </c>
      <c r="P7" s="373" t="s">
        <v>3</v>
      </c>
      <c r="Q7" s="232" t="s">
        <v>10</v>
      </c>
      <c r="R7" s="376" t="s">
        <v>10</v>
      </c>
      <c r="S7" s="232" t="s">
        <v>10</v>
      </c>
      <c r="T7" s="493" t="s">
        <v>452</v>
      </c>
      <c r="U7" s="376"/>
      <c r="V7" s="428"/>
      <c r="W7" s="376"/>
      <c r="X7" s="377"/>
      <c r="Y7" s="232"/>
      <c r="Z7" s="232"/>
      <c r="AA7" s="232"/>
      <c r="AB7" s="376" t="s">
        <v>369</v>
      </c>
      <c r="AC7" s="378">
        <f>IFERROR(VLOOKUP($B7,[2]Sheet1!$A$3:$T$71,9,FALSE),"")</f>
        <v>0.76</v>
      </c>
      <c r="AD7" s="378">
        <f>IFERROR(VLOOKUP($B7,[2]Sheet1!$A$3:$T$71,20,FALSE),"")</f>
        <v>0.69</v>
      </c>
      <c r="AE7" s="379">
        <v>0.57499999999999996</v>
      </c>
      <c r="AF7" s="380"/>
      <c r="AG7" s="381" t="s">
        <v>10</v>
      </c>
      <c r="AH7" s="232">
        <v>99.13</v>
      </c>
      <c r="AI7" s="371">
        <v>99.51</v>
      </c>
      <c r="AJ7" s="371">
        <v>97.22</v>
      </c>
      <c r="AK7" s="371">
        <v>8.4700000000000006</v>
      </c>
      <c r="AL7" s="371">
        <v>15.49</v>
      </c>
      <c r="AM7" s="371">
        <v>1.35</v>
      </c>
      <c r="AN7" s="371"/>
    </row>
    <row r="8" spans="1:40" s="1" customFormat="1" ht="123.75" customHeight="1" thickBot="1" x14ac:dyDescent="0.3">
      <c r="A8" s="372" t="s">
        <v>44</v>
      </c>
      <c r="B8" s="232" t="s">
        <v>45</v>
      </c>
      <c r="C8" s="365">
        <v>7383</v>
      </c>
      <c r="D8" s="365">
        <v>7411</v>
      </c>
      <c r="E8" s="366">
        <f t="shared" si="0"/>
        <v>0.3778167588719471</v>
      </c>
      <c r="F8" s="232" t="s">
        <v>226</v>
      </c>
      <c r="G8" s="232" t="s">
        <v>18</v>
      </c>
      <c r="H8" s="398" t="s">
        <v>115</v>
      </c>
      <c r="I8" s="232" t="s">
        <v>107</v>
      </c>
      <c r="J8" s="369" t="s">
        <v>233</v>
      </c>
      <c r="K8" s="400"/>
      <c r="L8" s="376" t="s">
        <v>409</v>
      </c>
      <c r="M8" s="232" t="s">
        <v>10</v>
      </c>
      <c r="N8" s="232" t="s">
        <v>10</v>
      </c>
      <c r="O8" s="232" t="s">
        <v>10</v>
      </c>
      <c r="P8" s="372" t="s">
        <v>10</v>
      </c>
      <c r="Q8" s="232" t="s">
        <v>10</v>
      </c>
      <c r="R8" s="376" t="s">
        <v>10</v>
      </c>
      <c r="S8" s="376" t="s">
        <v>340</v>
      </c>
      <c r="T8" s="493" t="s">
        <v>440</v>
      </c>
      <c r="U8" s="376"/>
      <c r="V8" s="428"/>
      <c r="W8" s="376"/>
      <c r="X8" s="377"/>
      <c r="Y8" s="232"/>
      <c r="Z8" s="232"/>
      <c r="AA8" s="232"/>
      <c r="AB8" s="376" t="s">
        <v>371</v>
      </c>
      <c r="AC8" s="378">
        <f>IFERROR(VLOOKUP($B8,[2]Sheet1!$A$3:$T$71,9,FALSE),"")</f>
        <v>0.71</v>
      </c>
      <c r="AD8" s="378">
        <f>IFERROR(VLOOKUP($B8,[2]Sheet1!$A$3:$T$71,20,FALSE),"")</f>
        <v>0.74</v>
      </c>
      <c r="AE8" s="379">
        <v>0.60499999999999998</v>
      </c>
      <c r="AF8" s="380"/>
      <c r="AG8" s="402" t="s">
        <v>285</v>
      </c>
      <c r="AH8" s="232">
        <v>98.84</v>
      </c>
      <c r="AI8" s="371">
        <v>99.37</v>
      </c>
      <c r="AJ8" s="371">
        <v>96.12</v>
      </c>
      <c r="AK8" s="371">
        <v>10.37</v>
      </c>
      <c r="AL8" s="371">
        <v>19.899999999999999</v>
      </c>
      <c r="AM8" s="371">
        <v>1.69</v>
      </c>
      <c r="AN8" s="371"/>
    </row>
    <row r="9" spans="1:40" s="113" customFormat="1" ht="249.75" customHeight="1" thickBot="1" x14ac:dyDescent="0.3">
      <c r="A9" s="374" t="s">
        <v>35</v>
      </c>
      <c r="B9" s="399" t="s">
        <v>34</v>
      </c>
      <c r="C9" s="365">
        <v>3685</v>
      </c>
      <c r="D9" s="418">
        <v>3694</v>
      </c>
      <c r="E9" s="366">
        <f t="shared" si="0"/>
        <v>0.24363833243096913</v>
      </c>
      <c r="F9" s="395" t="s">
        <v>226</v>
      </c>
      <c r="G9" s="395" t="s">
        <v>5</v>
      </c>
      <c r="H9" s="382" t="s">
        <v>19</v>
      </c>
      <c r="I9" s="232"/>
      <c r="J9" s="369" t="s">
        <v>335</v>
      </c>
      <c r="K9" s="232"/>
      <c r="L9" s="376" t="s">
        <v>245</v>
      </c>
      <c r="M9" s="232" t="s">
        <v>10</v>
      </c>
      <c r="N9" s="232" t="s">
        <v>10</v>
      </c>
      <c r="O9" s="232" t="s">
        <v>10</v>
      </c>
      <c r="P9" s="232" t="s">
        <v>10</v>
      </c>
      <c r="Q9" s="232" t="s">
        <v>10</v>
      </c>
      <c r="R9" s="376" t="s">
        <v>10</v>
      </c>
      <c r="S9" s="232" t="s">
        <v>10</v>
      </c>
      <c r="T9" s="496" t="s">
        <v>452</v>
      </c>
      <c r="U9" s="376" t="s">
        <v>462</v>
      </c>
      <c r="V9" s="428"/>
      <c r="W9" s="376"/>
      <c r="X9" s="377">
        <v>0.83</v>
      </c>
      <c r="Y9" s="232"/>
      <c r="Z9" s="232"/>
      <c r="AA9" s="232"/>
      <c r="AB9" s="376" t="s">
        <v>358</v>
      </c>
      <c r="AC9" s="378">
        <f>IFERROR(VLOOKUP($B9,[2]Sheet1!$A$3:$T$71,9,FALSE),"")</f>
        <v>0.76</v>
      </c>
      <c r="AD9" s="378">
        <f>IFERROR(VLOOKUP($B9,[2]Sheet1!$A$3:$T$71,20,FALSE),"")</f>
        <v>0.75</v>
      </c>
      <c r="AE9" s="232">
        <v>65.099999999999994</v>
      </c>
      <c r="AF9" s="380"/>
      <c r="AG9" s="381" t="s">
        <v>10</v>
      </c>
      <c r="AH9" s="232">
        <v>93.91</v>
      </c>
      <c r="AI9" s="232">
        <v>90.93</v>
      </c>
      <c r="AJ9" s="232">
        <v>100</v>
      </c>
      <c r="AK9" s="232">
        <v>5.33</v>
      </c>
      <c r="AL9" s="232">
        <v>10.06</v>
      </c>
      <c r="AM9" s="371">
        <v>0.19</v>
      </c>
      <c r="AN9" s="232"/>
    </row>
    <row r="10" spans="1:40" ht="247.5" customHeight="1" thickBot="1" x14ac:dyDescent="0.3">
      <c r="A10" s="223" t="s">
        <v>72</v>
      </c>
      <c r="B10" s="359" t="s">
        <v>71</v>
      </c>
      <c r="C10" s="155">
        <v>10119</v>
      </c>
      <c r="D10" s="155">
        <v>9955</v>
      </c>
      <c r="E10" s="332">
        <f t="shared" si="0"/>
        <v>-1.6474133601205425</v>
      </c>
      <c r="F10" s="359" t="s">
        <v>226</v>
      </c>
      <c r="G10" s="356" t="s">
        <v>18</v>
      </c>
      <c r="H10" s="207" t="s">
        <v>6</v>
      </c>
      <c r="I10" s="358" t="s">
        <v>108</v>
      </c>
      <c r="J10" s="109" t="s">
        <v>434</v>
      </c>
      <c r="K10" s="103" t="s">
        <v>435</v>
      </c>
      <c r="L10" s="239" t="s">
        <v>185</v>
      </c>
      <c r="M10" s="358"/>
      <c r="N10" s="358"/>
      <c r="O10" s="358"/>
      <c r="P10" s="358"/>
      <c r="Q10" s="358"/>
      <c r="R10" s="239"/>
      <c r="S10" s="358" t="s">
        <v>10</v>
      </c>
      <c r="T10" s="44"/>
      <c r="U10" s="239" t="s">
        <v>432</v>
      </c>
      <c r="V10" s="444"/>
      <c r="W10" s="358"/>
      <c r="X10" s="132"/>
      <c r="Y10" s="358"/>
      <c r="Z10" s="358"/>
      <c r="AA10" s="144"/>
      <c r="AB10" s="239" t="s">
        <v>395</v>
      </c>
      <c r="AC10" s="143">
        <f>IFERROR(VLOOKUP($B10,[2]Sheet1!$A$3:$T$71,9,FALSE),"")</f>
        <v>0.6</v>
      </c>
      <c r="AD10" s="143" t="str">
        <f>IFERROR(VLOOKUP($B10,[2]Sheet1!$A$3:$T$71,20,FALSE),"")</f>
        <v/>
      </c>
      <c r="AE10" s="163">
        <v>0.46</v>
      </c>
      <c r="AF10" s="144"/>
      <c r="AG10" s="207" t="s">
        <v>10</v>
      </c>
      <c r="AH10" s="358">
        <v>80.22</v>
      </c>
      <c r="AI10" s="358">
        <v>78.09</v>
      </c>
      <c r="AJ10" s="358">
        <v>89.38</v>
      </c>
      <c r="AK10" s="229">
        <v>5.92</v>
      </c>
      <c r="AL10" s="229">
        <v>10.96</v>
      </c>
      <c r="AM10" s="229">
        <v>0.24</v>
      </c>
      <c r="AN10" s="229"/>
    </row>
    <row r="11" spans="1:40" s="1" customFormat="1" ht="144.75" customHeight="1" thickBot="1" x14ac:dyDescent="0.3">
      <c r="A11" s="470" t="s">
        <v>411</v>
      </c>
      <c r="B11" s="444"/>
      <c r="C11" s="446"/>
      <c r="D11" s="446"/>
      <c r="E11" s="443"/>
      <c r="F11" s="444"/>
      <c r="G11" s="471"/>
      <c r="H11" s="471" t="s">
        <v>6</v>
      </c>
      <c r="I11" s="471"/>
      <c r="J11" s="439" t="s">
        <v>187</v>
      </c>
      <c r="K11" s="472"/>
      <c r="L11" s="447" t="s">
        <v>260</v>
      </c>
      <c r="M11" s="473" t="s">
        <v>10</v>
      </c>
      <c r="N11" s="473" t="s">
        <v>10</v>
      </c>
      <c r="O11" s="473" t="s">
        <v>10</v>
      </c>
      <c r="P11" s="473" t="s">
        <v>10</v>
      </c>
      <c r="Q11" s="427" t="s">
        <v>10</v>
      </c>
      <c r="R11" s="474" t="s">
        <v>10</v>
      </c>
      <c r="S11" s="471" t="s">
        <v>10</v>
      </c>
      <c r="T11" s="475"/>
      <c r="U11" s="439"/>
      <c r="V11" s="471"/>
      <c r="W11" s="439"/>
      <c r="X11" s="476"/>
      <c r="Y11" s="471"/>
      <c r="Z11" s="471"/>
      <c r="AA11" s="471"/>
      <c r="AB11" s="439" t="s">
        <v>387</v>
      </c>
      <c r="AC11" s="452" t="str">
        <f>IFERROR(VLOOKUP($B11,[2]Sheet1!$A$3:$T$71,9,FALSE),"")</f>
        <v/>
      </c>
      <c r="AD11" s="452" t="str">
        <f>IFERROR(VLOOKUP($B11,[2]Sheet1!$A$3:$T$71,20,FALSE),"")</f>
        <v/>
      </c>
      <c r="AE11" s="477">
        <v>0.47399999999999998</v>
      </c>
      <c r="AF11" s="478"/>
      <c r="AG11" s="444" t="s">
        <v>10</v>
      </c>
      <c r="AH11" s="444">
        <v>84.12</v>
      </c>
      <c r="AI11" s="444">
        <v>82.01</v>
      </c>
      <c r="AJ11" s="455">
        <v>95.99</v>
      </c>
      <c r="AK11" s="455">
        <v>4.12</v>
      </c>
      <c r="AL11" s="455">
        <v>7.69</v>
      </c>
      <c r="AM11" s="455">
        <v>0.59</v>
      </c>
      <c r="AN11" s="455"/>
    </row>
    <row r="12" spans="1:40" s="1" customFormat="1" ht="76.150000000000006" customHeight="1" thickBot="1" x14ac:dyDescent="0.3">
      <c r="A12" s="479" t="s">
        <v>410</v>
      </c>
      <c r="B12" s="480"/>
      <c r="C12" s="481"/>
      <c r="D12" s="481"/>
      <c r="E12" s="482"/>
      <c r="F12" s="480"/>
      <c r="G12" s="480"/>
      <c r="H12" s="480" t="s">
        <v>6</v>
      </c>
      <c r="I12" s="480"/>
      <c r="J12" s="483" t="s">
        <v>209</v>
      </c>
      <c r="K12" s="484"/>
      <c r="L12" s="485" t="s">
        <v>261</v>
      </c>
      <c r="M12" s="486" t="s">
        <v>10</v>
      </c>
      <c r="N12" s="486" t="s">
        <v>10</v>
      </c>
      <c r="O12" s="486" t="s">
        <v>10</v>
      </c>
      <c r="P12" s="486" t="s">
        <v>10</v>
      </c>
      <c r="Q12" s="486" t="s">
        <v>10</v>
      </c>
      <c r="R12" s="479" t="s">
        <v>10</v>
      </c>
      <c r="S12" s="480" t="s">
        <v>10</v>
      </c>
      <c r="T12" s="487"/>
      <c r="U12" s="483"/>
      <c r="V12" s="480"/>
      <c r="W12" s="483"/>
      <c r="X12" s="488"/>
      <c r="Y12" s="480"/>
      <c r="Z12" s="480"/>
      <c r="AA12" s="480"/>
      <c r="AB12" s="483" t="s">
        <v>389</v>
      </c>
      <c r="AC12" s="489" t="str">
        <f>IFERROR(VLOOKUP($B12,[2]Sheet1!$A$3:$T$71,9,FALSE),"")</f>
        <v/>
      </c>
      <c r="AD12" s="489" t="str">
        <f>IFERROR(VLOOKUP($B12,[2]Sheet1!$A$3:$T$71,20,FALSE),"")</f>
        <v/>
      </c>
      <c r="AE12" s="490">
        <v>0.41099999999999998</v>
      </c>
      <c r="AF12" s="491"/>
      <c r="AG12" s="480" t="s">
        <v>10</v>
      </c>
      <c r="AH12" s="480">
        <v>83</v>
      </c>
      <c r="AI12" s="480">
        <v>81.040000000000006</v>
      </c>
      <c r="AJ12" s="492">
        <v>89.54</v>
      </c>
      <c r="AK12" s="492">
        <v>7.55</v>
      </c>
      <c r="AL12" s="492">
        <v>16.25</v>
      </c>
      <c r="AM12" s="492">
        <v>0.14000000000000001</v>
      </c>
      <c r="AN12" s="492"/>
    </row>
  </sheetData>
  <mergeCells count="4">
    <mergeCell ref="M1:Q1"/>
    <mergeCell ref="AB1:AF1"/>
    <mergeCell ref="AH1:AJ1"/>
    <mergeCell ref="AK1:AM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6"/>
  <sheetViews>
    <sheetView zoomScale="75" zoomScaleNormal="75" workbookViewId="0">
      <selection sqref="A1:AM6"/>
    </sheetView>
  </sheetViews>
  <sheetFormatPr defaultRowHeight="15" x14ac:dyDescent="0.25"/>
  <cols>
    <col min="1" max="1" width="32" bestFit="1" customWidth="1"/>
    <col min="2" max="2" width="10.5703125" bestFit="1" customWidth="1"/>
    <col min="3" max="3" width="11.42578125" bestFit="1" customWidth="1"/>
    <col min="4" max="4" width="11.7109375" bestFit="1" customWidth="1"/>
    <col min="5" max="5" width="12.140625" customWidth="1"/>
    <col min="7" max="7" width="10.85546875" bestFit="1" customWidth="1"/>
    <col min="8" max="8" width="10.28515625" bestFit="1" customWidth="1"/>
    <col min="9" max="9" width="16.140625" bestFit="1" customWidth="1"/>
    <col min="10" max="10" width="12.85546875" customWidth="1"/>
    <col min="11" max="11" width="11.7109375" bestFit="1" customWidth="1"/>
    <col min="12" max="12" width="32.140625" customWidth="1"/>
    <col min="13" max="13" width="13" customWidth="1"/>
    <col min="14" max="14" width="14" bestFit="1" customWidth="1"/>
    <col min="15" max="15" width="13.140625" customWidth="1"/>
    <col min="16" max="16" width="11.5703125" bestFit="1" customWidth="1"/>
    <col min="18" max="18" width="12.28515625" bestFit="1" customWidth="1"/>
    <col min="19" max="19" width="11" bestFit="1" customWidth="1"/>
    <col min="20" max="20" width="10.5703125" bestFit="1" customWidth="1"/>
    <col min="21" max="21" width="36.5703125" customWidth="1"/>
    <col min="22" max="22" width="10.28515625" bestFit="1" customWidth="1"/>
    <col min="23" max="23" width="18.28515625" customWidth="1"/>
  </cols>
  <sheetData>
    <row r="1" spans="1:39" ht="90" thickBot="1" x14ac:dyDescent="0.3">
      <c r="A1" s="118" t="s">
        <v>311</v>
      </c>
      <c r="B1" s="118" t="s">
        <v>166</v>
      </c>
      <c r="C1" s="118" t="s">
        <v>402</v>
      </c>
      <c r="D1" s="118" t="s">
        <v>401</v>
      </c>
      <c r="E1" s="118" t="s">
        <v>281</v>
      </c>
      <c r="F1" s="118" t="s">
        <v>225</v>
      </c>
      <c r="G1" s="118" t="s">
        <v>400</v>
      </c>
      <c r="H1" s="118" t="s">
        <v>2</v>
      </c>
      <c r="I1" s="118" t="s">
        <v>105</v>
      </c>
      <c r="J1" s="118" t="s">
        <v>123</v>
      </c>
      <c r="K1" s="120" t="s">
        <v>136</v>
      </c>
      <c r="L1" s="118" t="s">
        <v>124</v>
      </c>
      <c r="M1" s="545" t="s">
        <v>280</v>
      </c>
      <c r="N1" s="545"/>
      <c r="O1" s="545"/>
      <c r="P1" s="545"/>
      <c r="Q1" s="545"/>
      <c r="R1" s="50"/>
      <c r="S1" s="118" t="s">
        <v>130</v>
      </c>
      <c r="T1" s="120" t="s">
        <v>306</v>
      </c>
      <c r="U1" s="120" t="s">
        <v>468</v>
      </c>
      <c r="V1" s="120" t="s">
        <v>132</v>
      </c>
      <c r="W1" s="120" t="s">
        <v>167</v>
      </c>
      <c r="X1" s="120" t="s">
        <v>139</v>
      </c>
      <c r="Y1" s="118" t="s">
        <v>141</v>
      </c>
      <c r="Z1" s="118" t="s">
        <v>142</v>
      </c>
      <c r="AA1" s="118" t="s">
        <v>143</v>
      </c>
      <c r="AB1" s="546" t="s">
        <v>144</v>
      </c>
      <c r="AC1" s="547"/>
      <c r="AD1" s="547"/>
      <c r="AE1" s="547"/>
      <c r="AF1" s="547"/>
      <c r="AG1" s="118" t="s">
        <v>284</v>
      </c>
      <c r="AH1" s="547" t="s">
        <v>298</v>
      </c>
      <c r="AI1" s="547"/>
      <c r="AJ1" s="548"/>
      <c r="AK1" s="546" t="s">
        <v>300</v>
      </c>
      <c r="AL1" s="547"/>
      <c r="AM1" s="548"/>
    </row>
    <row r="2" spans="1:39" ht="78" thickBot="1" x14ac:dyDescent="0.3">
      <c r="A2" s="48"/>
      <c r="B2" s="118"/>
      <c r="C2" s="118"/>
      <c r="D2" s="118"/>
      <c r="E2" s="118"/>
      <c r="F2" s="118"/>
      <c r="G2" s="118"/>
      <c r="H2" s="118"/>
      <c r="I2" s="118"/>
      <c r="J2" s="118"/>
      <c r="K2" s="51"/>
      <c r="L2" s="118"/>
      <c r="M2" s="118" t="s">
        <v>403</v>
      </c>
      <c r="N2" s="43" t="s">
        <v>125</v>
      </c>
      <c r="O2" s="43" t="s">
        <v>126</v>
      </c>
      <c r="P2" s="43" t="s">
        <v>127</v>
      </c>
      <c r="Q2" s="43" t="s">
        <v>137</v>
      </c>
      <c r="R2" s="43" t="s">
        <v>138</v>
      </c>
      <c r="S2" s="52"/>
      <c r="T2" s="51"/>
      <c r="U2" s="51"/>
      <c r="V2" s="52"/>
      <c r="W2" s="52"/>
      <c r="X2" s="51" t="s">
        <v>134</v>
      </c>
      <c r="Y2" s="53"/>
      <c r="Z2" s="53"/>
      <c r="AA2" s="53"/>
      <c r="AB2" s="51" t="s">
        <v>347</v>
      </c>
      <c r="AC2" s="51" t="s">
        <v>170</v>
      </c>
      <c r="AD2" s="51" t="s">
        <v>171</v>
      </c>
      <c r="AE2" s="52" t="s">
        <v>168</v>
      </c>
      <c r="AF2" s="231" t="s">
        <v>169</v>
      </c>
      <c r="AG2" s="51"/>
      <c r="AH2" s="118" t="s">
        <v>290</v>
      </c>
      <c r="AI2" s="118" t="s">
        <v>291</v>
      </c>
      <c r="AJ2" s="118" t="s">
        <v>292</v>
      </c>
      <c r="AK2" s="118" t="s">
        <v>293</v>
      </c>
      <c r="AL2" s="118" t="s">
        <v>296</v>
      </c>
      <c r="AM2" s="118" t="s">
        <v>297</v>
      </c>
    </row>
    <row r="3" spans="1:39" s="214" customFormat="1" ht="237" customHeight="1" thickBot="1" x14ac:dyDescent="0.3">
      <c r="A3" s="393" t="s">
        <v>412</v>
      </c>
      <c r="B3" s="394" t="s">
        <v>47</v>
      </c>
      <c r="C3" s="365">
        <v>21878</v>
      </c>
      <c r="D3" s="365">
        <v>21868</v>
      </c>
      <c r="E3" s="366">
        <f>(D3-C3)*100/D3</f>
        <v>-4.5728918968355591E-2</v>
      </c>
      <c r="F3" s="232" t="s">
        <v>226</v>
      </c>
      <c r="G3" s="395" t="s">
        <v>18</v>
      </c>
      <c r="H3" s="398" t="s">
        <v>48</v>
      </c>
      <c r="I3" s="232" t="s">
        <v>108</v>
      </c>
      <c r="J3" s="369" t="s">
        <v>196</v>
      </c>
      <c r="K3" s="232"/>
      <c r="L3" s="376" t="s">
        <v>183</v>
      </c>
      <c r="M3" s="376" t="s">
        <v>10</v>
      </c>
      <c r="N3" s="373" t="s">
        <v>3</v>
      </c>
      <c r="O3" s="232" t="s">
        <v>10</v>
      </c>
      <c r="P3" s="372" t="s">
        <v>10</v>
      </c>
      <c r="Q3" s="232" t="s">
        <v>10</v>
      </c>
      <c r="R3" s="376" t="s">
        <v>10</v>
      </c>
      <c r="S3" s="232" t="s">
        <v>10</v>
      </c>
      <c r="T3" s="376"/>
      <c r="U3" s="376" t="s">
        <v>429</v>
      </c>
      <c r="V3" s="428"/>
      <c r="W3" s="376"/>
      <c r="X3" s="377"/>
      <c r="Y3" s="232"/>
      <c r="Z3" s="232"/>
      <c r="AA3" s="232"/>
      <c r="AB3" s="376" t="s">
        <v>366</v>
      </c>
      <c r="AC3" s="378">
        <f>IFERROR(VLOOKUP($B3,[2]Sheet1!$A$3:$T$71,9,FALSE),"")</f>
        <v>0.69</v>
      </c>
      <c r="AD3" s="378">
        <f>IFERROR(VLOOKUP($B3,[2]Sheet1!$A$3:$T$71,20,FALSE),"")</f>
        <v>0.66</v>
      </c>
      <c r="AE3" s="379">
        <v>0.55659999999999998</v>
      </c>
      <c r="AF3" s="380"/>
      <c r="AG3" s="381" t="s">
        <v>10</v>
      </c>
      <c r="AH3" s="232">
        <v>99.46</v>
      </c>
      <c r="AI3" s="371">
        <v>99.31</v>
      </c>
      <c r="AJ3" s="371">
        <v>100</v>
      </c>
      <c r="AK3" s="371">
        <v>7.42</v>
      </c>
      <c r="AL3" s="371">
        <v>14.21</v>
      </c>
      <c r="AM3" s="371">
        <v>0.52</v>
      </c>
    </row>
    <row r="4" spans="1:39" s="1" customFormat="1" ht="115.5" thickBot="1" x14ac:dyDescent="0.3">
      <c r="A4" s="440" t="s">
        <v>116</v>
      </c>
      <c r="B4" s="441" t="s">
        <v>46</v>
      </c>
      <c r="C4" s="442"/>
      <c r="D4" s="442"/>
      <c r="E4" s="443" t="e">
        <f>(D4-C4)*100/D4</f>
        <v>#DIV/0!</v>
      </c>
      <c r="F4" s="444"/>
      <c r="G4" s="445"/>
      <c r="H4" s="446" t="s">
        <v>6</v>
      </c>
      <c r="I4" s="444" t="s">
        <v>103</v>
      </c>
      <c r="J4" s="447" t="s">
        <v>195</v>
      </c>
      <c r="K4" s="444"/>
      <c r="L4" s="447" t="s">
        <v>252</v>
      </c>
      <c r="M4" s="444" t="s">
        <v>10</v>
      </c>
      <c r="N4" s="448" t="s">
        <v>3</v>
      </c>
      <c r="O4" s="444" t="s">
        <v>10</v>
      </c>
      <c r="P4" s="449" t="s">
        <v>10</v>
      </c>
      <c r="Q4" s="444" t="s">
        <v>10</v>
      </c>
      <c r="R4" s="447" t="s">
        <v>10</v>
      </c>
      <c r="S4" s="444" t="s">
        <v>10</v>
      </c>
      <c r="T4" s="450"/>
      <c r="U4" s="432" t="s">
        <v>428</v>
      </c>
      <c r="V4" s="444"/>
      <c r="W4" s="447"/>
      <c r="X4" s="451"/>
      <c r="Y4" s="444"/>
      <c r="Z4" s="444"/>
      <c r="AA4" s="444"/>
      <c r="AB4" s="447" t="s">
        <v>365</v>
      </c>
      <c r="AC4" s="452">
        <f>IFERROR(VLOOKUP($B4,[2]Sheet1!$A$3:$T$71,9,FALSE),"")</f>
        <v>0.79</v>
      </c>
      <c r="AD4" s="452">
        <f>IFERROR(VLOOKUP($B4,[2]Sheet1!$A$3:$T$71,20,FALSE),"")</f>
        <v>0.75</v>
      </c>
      <c r="AE4" s="453">
        <v>0.52100000000000002</v>
      </c>
      <c r="AF4" s="454"/>
      <c r="AG4" s="444" t="s">
        <v>10</v>
      </c>
      <c r="AH4" s="444">
        <v>95.68</v>
      </c>
      <c r="AI4" s="455">
        <v>97.09</v>
      </c>
      <c r="AJ4" s="455">
        <v>91.21</v>
      </c>
      <c r="AK4" s="455">
        <v>4.32</v>
      </c>
      <c r="AL4" s="455">
        <v>8.26</v>
      </c>
      <c r="AM4" s="455">
        <v>0.32</v>
      </c>
    </row>
    <row r="5" spans="1:39" s="214" customFormat="1" ht="234" customHeight="1" thickBot="1" x14ac:dyDescent="0.3">
      <c r="A5" s="152" t="s">
        <v>413</v>
      </c>
      <c r="B5" s="363" t="s">
        <v>59</v>
      </c>
      <c r="C5" s="146">
        <v>14528</v>
      </c>
      <c r="D5" s="146">
        <v>14498</v>
      </c>
      <c r="E5" s="331">
        <f>(D5-C5)*100/D5</f>
        <v>-0.2069250931162919</v>
      </c>
      <c r="F5" s="356" t="s">
        <v>226</v>
      </c>
      <c r="G5" s="148" t="s">
        <v>5</v>
      </c>
      <c r="H5" s="149" t="s">
        <v>6</v>
      </c>
      <c r="I5" s="194"/>
      <c r="J5" s="105" t="s">
        <v>199</v>
      </c>
      <c r="K5" s="356"/>
      <c r="L5" s="239" t="s">
        <v>182</v>
      </c>
      <c r="M5" s="62" t="s">
        <v>10</v>
      </c>
      <c r="N5" s="62" t="s">
        <v>10</v>
      </c>
      <c r="O5" s="62" t="s">
        <v>10</v>
      </c>
      <c r="P5" s="63" t="s">
        <v>3</v>
      </c>
      <c r="Q5" s="62" t="s">
        <v>10</v>
      </c>
      <c r="R5" s="64" t="s">
        <v>10</v>
      </c>
      <c r="S5" s="356" t="s">
        <v>10</v>
      </c>
      <c r="T5" s="239" t="s">
        <v>307</v>
      </c>
      <c r="U5" s="239" t="s">
        <v>463</v>
      </c>
      <c r="V5" s="444"/>
      <c r="W5" s="239"/>
      <c r="X5" s="132"/>
      <c r="Y5" s="356"/>
      <c r="Z5" s="356"/>
      <c r="AA5" s="356"/>
      <c r="AB5" s="239" t="s">
        <v>375</v>
      </c>
      <c r="AC5" s="143">
        <f>IFERROR(VLOOKUP($B5,[2]Sheet1!$A$3:$T$71,9,FALSE),"")</f>
        <v>0.59</v>
      </c>
      <c r="AD5" s="143">
        <f>IFERROR(VLOOKUP($B5,[2]Sheet1!$A$3:$T$71,20,FALSE),"")</f>
        <v>0.6</v>
      </c>
      <c r="AE5" s="132">
        <v>0.5</v>
      </c>
      <c r="AF5" s="144"/>
      <c r="AG5" s="207" t="s">
        <v>10</v>
      </c>
      <c r="AH5" s="356">
        <v>89.08</v>
      </c>
      <c r="AI5" s="356">
        <v>91.55</v>
      </c>
      <c r="AJ5" s="229">
        <v>78.150000000000006</v>
      </c>
      <c r="AK5" s="229">
        <v>8.76</v>
      </c>
      <c r="AL5" s="229">
        <v>17.350000000000001</v>
      </c>
      <c r="AM5" s="229">
        <v>0.63</v>
      </c>
    </row>
    <row r="6" spans="1:39" s="214" customFormat="1" ht="288.75" customHeight="1" thickBot="1" x14ac:dyDescent="0.3">
      <c r="A6" s="393" t="s">
        <v>414</v>
      </c>
      <c r="B6" s="394" t="s">
        <v>49</v>
      </c>
      <c r="C6" s="365">
        <v>5150</v>
      </c>
      <c r="D6" s="365">
        <v>5075</v>
      </c>
      <c r="E6" s="366">
        <f>(D6-C6)*100/D6</f>
        <v>-1.4778325123152709</v>
      </c>
      <c r="F6" s="232" t="s">
        <v>226</v>
      </c>
      <c r="G6" s="395" t="s">
        <v>18</v>
      </c>
      <c r="H6" s="396" t="s">
        <v>6</v>
      </c>
      <c r="I6" s="232"/>
      <c r="J6" s="369" t="s">
        <v>433</v>
      </c>
      <c r="K6" s="376" t="s">
        <v>341</v>
      </c>
      <c r="L6" s="376" t="s">
        <v>415</v>
      </c>
      <c r="M6" s="376" t="s">
        <v>10</v>
      </c>
      <c r="N6" s="232" t="s">
        <v>10</v>
      </c>
      <c r="O6" s="232" t="s">
        <v>10</v>
      </c>
      <c r="P6" s="372" t="s">
        <v>10</v>
      </c>
      <c r="Q6" s="373" t="s">
        <v>3</v>
      </c>
      <c r="R6" s="376" t="s">
        <v>10</v>
      </c>
      <c r="S6" s="232" t="s">
        <v>10</v>
      </c>
      <c r="T6" s="403" t="s">
        <v>454</v>
      </c>
      <c r="U6" s="385" t="s">
        <v>464</v>
      </c>
      <c r="V6" s="428"/>
      <c r="W6" s="376" t="s">
        <v>275</v>
      </c>
      <c r="X6" s="377"/>
      <c r="Y6" s="232"/>
      <c r="Z6" s="232"/>
      <c r="AA6" s="232"/>
      <c r="AB6" s="376" t="s">
        <v>367</v>
      </c>
      <c r="AC6" s="378">
        <f>IFERROR(VLOOKUP($B6,[2]Sheet1!$A$3:$T$71,9,FALSE),"")</f>
        <v>0.73</v>
      </c>
      <c r="AD6" s="378">
        <f>IFERROR(VLOOKUP($B6,[2]Sheet1!$A$3:$T$71,20,FALSE),"")</f>
        <v>0.66</v>
      </c>
      <c r="AE6" s="379">
        <v>0.54500000000000004</v>
      </c>
      <c r="AF6" s="380"/>
      <c r="AG6" s="381" t="s">
        <v>10</v>
      </c>
      <c r="AH6" s="232">
        <v>99.17</v>
      </c>
      <c r="AI6" s="371">
        <v>98.93</v>
      </c>
      <c r="AJ6" s="371">
        <v>100</v>
      </c>
      <c r="AK6" s="371">
        <v>6.47</v>
      </c>
      <c r="AL6" s="371">
        <v>12.16</v>
      </c>
      <c r="AM6" s="371">
        <v>0.24</v>
      </c>
    </row>
  </sheetData>
  <mergeCells count="4">
    <mergeCell ref="M1:Q1"/>
    <mergeCell ref="AB1:AF1"/>
    <mergeCell ref="AH1:AJ1"/>
    <mergeCell ref="AK1:A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N10"/>
  <sheetViews>
    <sheetView topLeftCell="P1" zoomScale="50" zoomScaleNormal="50" workbookViewId="0">
      <pane ySplit="1" topLeftCell="A5" activePane="bottomLeft" state="frozen"/>
      <selection pane="bottomLeft" activeCell="AC7" sqref="AC7:AC9"/>
    </sheetView>
  </sheetViews>
  <sheetFormatPr defaultRowHeight="15" x14ac:dyDescent="0.25"/>
  <cols>
    <col min="1" max="1" width="43.5703125" bestFit="1" customWidth="1"/>
    <col min="2" max="2" width="10.5703125" bestFit="1" customWidth="1"/>
    <col min="3" max="3" width="13.140625" customWidth="1"/>
    <col min="4" max="4" width="11.7109375" bestFit="1" customWidth="1"/>
    <col min="5" max="5" width="12.28515625" customWidth="1"/>
    <col min="6" max="6" width="15.42578125" customWidth="1"/>
    <col min="7" max="8" width="10.85546875" bestFit="1" customWidth="1"/>
    <col min="9" max="9" width="15.28515625" customWidth="1"/>
    <col min="10" max="10" width="14.28515625" bestFit="1" customWidth="1"/>
    <col min="11" max="11" width="19.5703125" customWidth="1"/>
    <col min="12" max="12" width="43.28515625" customWidth="1"/>
    <col min="13" max="13" width="11.7109375" bestFit="1" customWidth="1"/>
    <col min="14" max="14" width="14.28515625" customWidth="1"/>
    <col min="15" max="15" width="13.140625" customWidth="1"/>
    <col min="16" max="16" width="11.5703125" bestFit="1" customWidth="1"/>
    <col min="18" max="18" width="12.28515625" bestFit="1" customWidth="1"/>
    <col min="19" max="19" width="12.7109375" bestFit="1" customWidth="1"/>
    <col min="20" max="20" width="10.5703125" bestFit="1" customWidth="1"/>
    <col min="21" max="21" width="36.28515625" customWidth="1"/>
    <col min="22" max="22" width="10.28515625" bestFit="1" customWidth="1"/>
  </cols>
  <sheetData>
    <row r="1" spans="1:40" ht="102.75" thickBot="1" x14ac:dyDescent="0.3">
      <c r="A1" s="118" t="s">
        <v>311</v>
      </c>
      <c r="B1" s="118" t="s">
        <v>166</v>
      </c>
      <c r="C1" s="118" t="s">
        <v>402</v>
      </c>
      <c r="D1" s="118" t="s">
        <v>401</v>
      </c>
      <c r="E1" s="118" t="s">
        <v>281</v>
      </c>
      <c r="F1" s="118" t="s">
        <v>225</v>
      </c>
      <c r="G1" s="118" t="s">
        <v>400</v>
      </c>
      <c r="H1" s="118" t="s">
        <v>2</v>
      </c>
      <c r="I1" s="118" t="s">
        <v>105</v>
      </c>
      <c r="J1" s="118" t="s">
        <v>123</v>
      </c>
      <c r="K1" s="120" t="s">
        <v>136</v>
      </c>
      <c r="L1" s="118" t="s">
        <v>124</v>
      </c>
      <c r="M1" s="545" t="s">
        <v>280</v>
      </c>
      <c r="N1" s="545"/>
      <c r="O1" s="545"/>
      <c r="P1" s="545"/>
      <c r="Q1" s="545"/>
      <c r="R1" s="50"/>
      <c r="S1" s="118" t="s">
        <v>130</v>
      </c>
      <c r="T1" s="120" t="s">
        <v>306</v>
      </c>
      <c r="U1" s="120" t="s">
        <v>468</v>
      </c>
      <c r="V1" s="120" t="s">
        <v>132</v>
      </c>
      <c r="W1" s="120" t="s">
        <v>167</v>
      </c>
      <c r="X1" s="120" t="s">
        <v>139</v>
      </c>
      <c r="Y1" s="118" t="s">
        <v>141</v>
      </c>
      <c r="Z1" s="118" t="s">
        <v>142</v>
      </c>
      <c r="AA1" s="118" t="s">
        <v>143</v>
      </c>
      <c r="AB1" s="546" t="s">
        <v>144</v>
      </c>
      <c r="AC1" s="547"/>
      <c r="AD1" s="547"/>
      <c r="AE1" s="547"/>
      <c r="AF1" s="547"/>
      <c r="AG1" s="118" t="s">
        <v>284</v>
      </c>
      <c r="AH1" s="547" t="s">
        <v>298</v>
      </c>
      <c r="AI1" s="547"/>
      <c r="AJ1" s="548"/>
      <c r="AK1" s="546" t="s">
        <v>300</v>
      </c>
      <c r="AL1" s="547"/>
      <c r="AM1" s="548"/>
      <c r="AN1" s="120" t="s">
        <v>289</v>
      </c>
    </row>
    <row r="2" spans="1:40" ht="78" thickBot="1" x14ac:dyDescent="0.3">
      <c r="A2" s="48"/>
      <c r="B2" s="118"/>
      <c r="C2" s="118"/>
      <c r="D2" s="118"/>
      <c r="E2" s="118"/>
      <c r="F2" s="118"/>
      <c r="G2" s="118"/>
      <c r="H2" s="118"/>
      <c r="I2" s="118"/>
      <c r="J2" s="118"/>
      <c r="K2" s="51"/>
      <c r="L2" s="118"/>
      <c r="M2" s="118" t="s">
        <v>403</v>
      </c>
      <c r="N2" s="43" t="s">
        <v>125</v>
      </c>
      <c r="O2" s="43" t="s">
        <v>126</v>
      </c>
      <c r="P2" s="43" t="s">
        <v>127</v>
      </c>
      <c r="Q2" s="43" t="s">
        <v>137</v>
      </c>
      <c r="R2" s="43" t="s">
        <v>138</v>
      </c>
      <c r="S2" s="52"/>
      <c r="T2" s="51"/>
      <c r="U2" s="51"/>
      <c r="V2" s="52"/>
      <c r="W2" s="52"/>
      <c r="X2" s="51" t="s">
        <v>134</v>
      </c>
      <c r="Y2" s="53"/>
      <c r="Z2" s="53"/>
      <c r="AA2" s="53"/>
      <c r="AB2" s="51" t="s">
        <v>347</v>
      </c>
      <c r="AC2" s="51" t="s">
        <v>170</v>
      </c>
      <c r="AD2" s="51" t="s">
        <v>171</v>
      </c>
      <c r="AE2" s="52" t="s">
        <v>168</v>
      </c>
      <c r="AF2" s="231" t="s">
        <v>169</v>
      </c>
      <c r="AG2" s="51"/>
      <c r="AH2" s="118" t="s">
        <v>290</v>
      </c>
      <c r="AI2" s="118" t="s">
        <v>291</v>
      </c>
      <c r="AJ2" s="118" t="s">
        <v>292</v>
      </c>
      <c r="AK2" s="118" t="s">
        <v>293</v>
      </c>
      <c r="AL2" s="118" t="s">
        <v>296</v>
      </c>
      <c r="AM2" s="118" t="s">
        <v>297</v>
      </c>
      <c r="AN2" s="52"/>
    </row>
    <row r="3" spans="1:40" s="113" customFormat="1" ht="222.6" customHeight="1" thickBot="1" x14ac:dyDescent="0.3">
      <c r="A3" s="60" t="s">
        <v>31</v>
      </c>
      <c r="B3" s="139" t="s">
        <v>32</v>
      </c>
      <c r="C3" s="98">
        <v>6248</v>
      </c>
      <c r="D3" s="392">
        <v>6296</v>
      </c>
      <c r="E3" s="335">
        <f t="shared" ref="E3:E10" si="0">(D3-C3)*100/D3</f>
        <v>0.76238881829733163</v>
      </c>
      <c r="F3" s="139" t="s">
        <v>226</v>
      </c>
      <c r="G3" s="79" t="s">
        <v>5</v>
      </c>
      <c r="H3" s="405" t="s">
        <v>33</v>
      </c>
      <c r="I3" s="79"/>
      <c r="J3" s="108" t="s">
        <v>217</v>
      </c>
      <c r="K3" s="401"/>
      <c r="L3" s="238"/>
      <c r="M3" s="79" t="s">
        <v>10</v>
      </c>
      <c r="N3" s="79" t="s">
        <v>10</v>
      </c>
      <c r="O3" s="79" t="s">
        <v>10</v>
      </c>
      <c r="P3" s="80" t="s">
        <v>3</v>
      </c>
      <c r="Q3" s="79" t="s">
        <v>10</v>
      </c>
      <c r="R3" s="238" t="s">
        <v>10</v>
      </c>
      <c r="S3" s="238" t="s">
        <v>10</v>
      </c>
      <c r="T3" s="494" t="s">
        <v>449</v>
      </c>
      <c r="U3" s="238"/>
      <c r="V3" s="471"/>
      <c r="W3" s="238"/>
      <c r="X3" s="166">
        <v>0.84</v>
      </c>
      <c r="Y3" s="79"/>
      <c r="Z3" s="79"/>
      <c r="AA3" s="79"/>
      <c r="AB3" s="238" t="s">
        <v>357</v>
      </c>
      <c r="AC3" s="342">
        <f>IFERROR(VLOOKUP($B3,[2]Sheet1!$A$3:$T$71,9,FALSE),"")</f>
        <v>0.74</v>
      </c>
      <c r="AD3" s="342">
        <f>IFERROR(VLOOKUP($B3,[2]Sheet1!$A$3:$T$71,20,FALSE),"")</f>
        <v>0.77</v>
      </c>
      <c r="AE3" s="79">
        <v>63.1</v>
      </c>
      <c r="AF3" s="162"/>
      <c r="AG3" s="204" t="s">
        <v>10</v>
      </c>
      <c r="AH3" s="79">
        <v>98.21</v>
      </c>
      <c r="AI3" s="79">
        <v>97.7</v>
      </c>
      <c r="AJ3" s="79">
        <v>100</v>
      </c>
      <c r="AK3" s="79">
        <v>4.7699999999999996</v>
      </c>
      <c r="AL3" s="79">
        <v>9.6199999999999992</v>
      </c>
      <c r="AM3" s="343">
        <v>0.83</v>
      </c>
      <c r="AN3" s="356"/>
    </row>
    <row r="4" spans="1:40" s="113" customFormat="1" ht="55.9" customHeight="1" thickBot="1" x14ac:dyDescent="0.3">
      <c r="A4" s="374" t="s">
        <v>39</v>
      </c>
      <c r="B4" s="399" t="s">
        <v>38</v>
      </c>
      <c r="C4" s="365">
        <v>6620</v>
      </c>
      <c r="D4" s="394">
        <v>6748</v>
      </c>
      <c r="E4" s="366">
        <f t="shared" si="0"/>
        <v>1.896858328393598</v>
      </c>
      <c r="F4" s="399" t="s">
        <v>226</v>
      </c>
      <c r="G4" s="232" t="s">
        <v>5</v>
      </c>
      <c r="H4" s="406" t="s">
        <v>19</v>
      </c>
      <c r="I4" s="232"/>
      <c r="J4" s="369" t="s">
        <v>191</v>
      </c>
      <c r="K4" s="232"/>
      <c r="L4" s="376" t="s">
        <v>184</v>
      </c>
      <c r="M4" s="232" t="s">
        <v>10</v>
      </c>
      <c r="N4" s="232" t="s">
        <v>10</v>
      </c>
      <c r="O4" s="232" t="s">
        <v>10</v>
      </c>
      <c r="P4" s="373" t="s">
        <v>3</v>
      </c>
      <c r="Q4" s="232" t="s">
        <v>10</v>
      </c>
      <c r="R4" s="376" t="s">
        <v>10</v>
      </c>
      <c r="S4" s="376" t="s">
        <v>10</v>
      </c>
      <c r="T4" s="385" t="s">
        <v>3</v>
      </c>
      <c r="U4" s="376"/>
      <c r="V4" s="428"/>
      <c r="W4" s="376"/>
      <c r="X4" s="377">
        <v>0.78</v>
      </c>
      <c r="Y4" s="232"/>
      <c r="Z4" s="232"/>
      <c r="AA4" s="232"/>
      <c r="AB4" s="376" t="s">
        <v>360</v>
      </c>
      <c r="AC4" s="378">
        <f>IFERROR(VLOOKUP($B4,[2]Sheet1!$A$3:$T$71,9,FALSE),"")</f>
        <v>0.63</v>
      </c>
      <c r="AD4" s="378">
        <f>IFERROR(VLOOKUP($B4,[2]Sheet1!$A$3:$T$71,20,FALSE),"")</f>
        <v>0.65</v>
      </c>
      <c r="AE4" s="232">
        <v>55.4</v>
      </c>
      <c r="AF4" s="380"/>
      <c r="AG4" s="381" t="s">
        <v>10</v>
      </c>
      <c r="AH4" s="232">
        <v>85.1</v>
      </c>
      <c r="AI4" s="232">
        <v>82.3</v>
      </c>
      <c r="AJ4" s="232">
        <v>85.63</v>
      </c>
      <c r="AK4" s="232">
        <v>14.94</v>
      </c>
      <c r="AL4" s="232">
        <v>21.71</v>
      </c>
      <c r="AM4" s="371">
        <v>2.0299999999999998</v>
      </c>
      <c r="AN4" s="232"/>
    </row>
    <row r="5" spans="1:40" s="1" customFormat="1" ht="141.75" customHeight="1" thickBot="1" x14ac:dyDescent="0.3">
      <c r="A5" s="364" t="s">
        <v>56</v>
      </c>
      <c r="B5" s="399" t="s">
        <v>55</v>
      </c>
      <c r="C5" s="365">
        <v>1655</v>
      </c>
      <c r="D5" s="394">
        <v>1692</v>
      </c>
      <c r="E5" s="366">
        <f t="shared" si="0"/>
        <v>2.186761229314421</v>
      </c>
      <c r="F5" s="399" t="s">
        <v>226</v>
      </c>
      <c r="G5" s="232" t="s">
        <v>5</v>
      </c>
      <c r="H5" s="407" t="s">
        <v>6</v>
      </c>
      <c r="I5" s="383"/>
      <c r="J5" s="397" t="s">
        <v>187</v>
      </c>
      <c r="K5" s="386"/>
      <c r="L5" s="385" t="s">
        <v>255</v>
      </c>
      <c r="M5" s="372" t="s">
        <v>10</v>
      </c>
      <c r="N5" s="373" t="s">
        <v>3</v>
      </c>
      <c r="O5" s="372" t="s">
        <v>10</v>
      </c>
      <c r="P5" s="373" t="s">
        <v>3</v>
      </c>
      <c r="Q5" s="372" t="s">
        <v>10</v>
      </c>
      <c r="R5" s="374" t="s">
        <v>10</v>
      </c>
      <c r="S5" s="375" t="s">
        <v>10</v>
      </c>
      <c r="T5" s="375"/>
      <c r="U5" s="385" t="s">
        <v>278</v>
      </c>
      <c r="V5" s="466"/>
      <c r="W5" s="375"/>
      <c r="X5" s="386"/>
      <c r="Y5" s="384"/>
      <c r="Z5" s="384"/>
      <c r="AA5" s="384"/>
      <c r="AB5" s="375" t="s">
        <v>373</v>
      </c>
      <c r="AC5" s="387">
        <f>IFERROR(VLOOKUP($B5,[2]Sheet1!$A$3:$T$71,9,FALSE),"")</f>
        <v>0.79</v>
      </c>
      <c r="AD5" s="387">
        <f>IFERROR(VLOOKUP($B5,[2]Sheet1!$A$3:$T$71,20,FALSE),"")</f>
        <v>0.79</v>
      </c>
      <c r="AE5" s="388">
        <v>0.66500000000000004</v>
      </c>
      <c r="AF5" s="389"/>
      <c r="AG5" s="381" t="s">
        <v>10</v>
      </c>
      <c r="AH5" s="232">
        <v>94.5</v>
      </c>
      <c r="AI5" s="232">
        <v>91.98</v>
      </c>
      <c r="AJ5" s="371">
        <v>98.61</v>
      </c>
      <c r="AK5" s="371">
        <v>3.95</v>
      </c>
      <c r="AL5" s="371">
        <v>7.1</v>
      </c>
      <c r="AM5" s="371">
        <v>0.63</v>
      </c>
      <c r="AN5" s="390"/>
    </row>
    <row r="6" spans="1:40" s="1" customFormat="1" ht="153" customHeight="1" thickBot="1" x14ac:dyDescent="0.3">
      <c r="A6" s="364" t="s">
        <v>75</v>
      </c>
      <c r="B6" s="399" t="s">
        <v>76</v>
      </c>
      <c r="C6" s="365">
        <v>6032</v>
      </c>
      <c r="D6" s="394">
        <v>6133</v>
      </c>
      <c r="E6" s="366">
        <f t="shared" si="0"/>
        <v>1.6468286319908692</v>
      </c>
      <c r="F6" s="399" t="s">
        <v>226</v>
      </c>
      <c r="G6" s="232" t="s">
        <v>5</v>
      </c>
      <c r="H6" s="408" t="s">
        <v>19</v>
      </c>
      <c r="I6" s="232"/>
      <c r="J6" s="403" t="s">
        <v>204</v>
      </c>
      <c r="K6" s="375" t="s">
        <v>342</v>
      </c>
      <c r="L6" s="385" t="s">
        <v>257</v>
      </c>
      <c r="M6" s="372" t="s">
        <v>10</v>
      </c>
      <c r="N6" s="373" t="s">
        <v>3</v>
      </c>
      <c r="O6" s="372" t="s">
        <v>10</v>
      </c>
      <c r="P6" s="372" t="s">
        <v>10</v>
      </c>
      <c r="Q6" s="372" t="s">
        <v>10</v>
      </c>
      <c r="R6" s="374" t="s">
        <v>10</v>
      </c>
      <c r="S6" s="375" t="s">
        <v>10</v>
      </c>
      <c r="T6" s="375"/>
      <c r="U6" s="375"/>
      <c r="V6" s="466"/>
      <c r="W6" s="375"/>
      <c r="X6" s="386"/>
      <c r="Y6" s="384"/>
      <c r="Z6" s="384"/>
      <c r="AA6" s="389"/>
      <c r="AB6" s="376" t="s">
        <v>382</v>
      </c>
      <c r="AC6" s="378">
        <f>IFERROR(VLOOKUP($B6,[2]Sheet1!$A$3:$T$71,9,FALSE),"")</f>
        <v>0.64</v>
      </c>
      <c r="AD6" s="378">
        <f>IFERROR(VLOOKUP($B6,[2]Sheet1!$A$3:$T$71,20,FALSE),"")</f>
        <v>0.66</v>
      </c>
      <c r="AE6" s="379">
        <v>0.503</v>
      </c>
      <c r="AF6" s="380"/>
      <c r="AG6" s="381" t="s">
        <v>10</v>
      </c>
      <c r="AH6" s="384">
        <v>84.84</v>
      </c>
      <c r="AI6" s="390">
        <v>86.25</v>
      </c>
      <c r="AJ6" s="390">
        <v>75.510000000000005</v>
      </c>
      <c r="AK6" s="390">
        <v>5.0999999999999996</v>
      </c>
      <c r="AL6" s="390">
        <v>8.8800000000000008</v>
      </c>
      <c r="AM6" s="390">
        <v>1.75</v>
      </c>
      <c r="AN6" s="390"/>
    </row>
    <row r="7" spans="1:40" s="1" customFormat="1" ht="321.75" customHeight="1" thickBot="1" x14ac:dyDescent="0.3">
      <c r="A7" s="364" t="s">
        <v>81</v>
      </c>
      <c r="B7" s="399" t="s">
        <v>82</v>
      </c>
      <c r="C7" s="365">
        <v>9303</v>
      </c>
      <c r="D7" s="394">
        <v>9175</v>
      </c>
      <c r="E7" s="366">
        <f t="shared" si="0"/>
        <v>-1.3950953678474114</v>
      </c>
      <c r="F7" s="404" t="s">
        <v>333</v>
      </c>
      <c r="G7" s="232" t="s">
        <v>18</v>
      </c>
      <c r="H7" s="408" t="s">
        <v>19</v>
      </c>
      <c r="I7" s="232" t="s">
        <v>103</v>
      </c>
      <c r="J7" s="369" t="s">
        <v>236</v>
      </c>
      <c r="K7" s="384"/>
      <c r="L7" s="385" t="s">
        <v>264</v>
      </c>
      <c r="M7" s="374" t="s">
        <v>10</v>
      </c>
      <c r="N7" s="372" t="s">
        <v>10</v>
      </c>
      <c r="O7" s="372" t="s">
        <v>10</v>
      </c>
      <c r="P7" s="372" t="s">
        <v>10</v>
      </c>
      <c r="Q7" s="372" t="s">
        <v>10</v>
      </c>
      <c r="R7" s="374" t="s">
        <v>10</v>
      </c>
      <c r="S7" s="375" t="s">
        <v>10</v>
      </c>
      <c r="T7" s="375"/>
      <c r="U7" s="375"/>
      <c r="V7" s="466"/>
      <c r="W7" s="375"/>
      <c r="X7" s="386"/>
      <c r="Y7" s="384"/>
      <c r="Z7" s="384"/>
      <c r="AA7" s="389"/>
      <c r="AB7" s="376" t="s">
        <v>384</v>
      </c>
      <c r="AC7" s="378">
        <f>IFERROR(VLOOKUP($B7,[2]Sheet1!$A$3:$T$71,9,FALSE),"")</f>
        <v>0.62</v>
      </c>
      <c r="AD7" s="378" t="str">
        <f>IFERROR(VLOOKUP($B7,[2]Sheet1!$A$3:$T$71,20,FALSE),"")</f>
        <v/>
      </c>
      <c r="AE7" s="379">
        <v>0.49099999999999999</v>
      </c>
      <c r="AF7" s="380"/>
      <c r="AG7" s="402" t="s">
        <v>285</v>
      </c>
      <c r="AH7" s="384">
        <v>96.89</v>
      </c>
      <c r="AI7" s="390">
        <v>97.34</v>
      </c>
      <c r="AJ7" s="390">
        <v>95.86</v>
      </c>
      <c r="AK7" s="390">
        <v>5.39</v>
      </c>
      <c r="AL7" s="390">
        <v>10.119999999999999</v>
      </c>
      <c r="AM7" s="390">
        <v>0.39</v>
      </c>
      <c r="AN7" s="390"/>
    </row>
    <row r="8" spans="1:40" s="1" customFormat="1" ht="193.5" customHeight="1" thickBot="1" x14ac:dyDescent="0.3">
      <c r="A8" s="364" t="s">
        <v>86</v>
      </c>
      <c r="B8" s="399" t="s">
        <v>85</v>
      </c>
      <c r="C8" s="365">
        <v>3149</v>
      </c>
      <c r="D8" s="394">
        <v>3237</v>
      </c>
      <c r="E8" s="366">
        <f t="shared" si="0"/>
        <v>2.7185665739882605</v>
      </c>
      <c r="F8" s="399" t="s">
        <v>226</v>
      </c>
      <c r="G8" s="232" t="s">
        <v>5</v>
      </c>
      <c r="H8" s="409" t="s">
        <v>6</v>
      </c>
      <c r="I8" s="232"/>
      <c r="J8" s="403" t="s">
        <v>207</v>
      </c>
      <c r="K8" s="384"/>
      <c r="L8" s="385" t="s">
        <v>259</v>
      </c>
      <c r="M8" s="372" t="s">
        <v>10</v>
      </c>
      <c r="N8" s="372" t="s">
        <v>10</v>
      </c>
      <c r="O8" s="372" t="s">
        <v>10</v>
      </c>
      <c r="P8" s="372" t="s">
        <v>10</v>
      </c>
      <c r="Q8" s="372" t="s">
        <v>10</v>
      </c>
      <c r="R8" s="374" t="s">
        <v>10</v>
      </c>
      <c r="S8" s="375" t="s">
        <v>10</v>
      </c>
      <c r="T8" s="375" t="s">
        <v>133</v>
      </c>
      <c r="U8" s="385" t="s">
        <v>327</v>
      </c>
      <c r="V8" s="466"/>
      <c r="W8" s="375"/>
      <c r="X8" s="386"/>
      <c r="Y8" s="384"/>
      <c r="Z8" s="384"/>
      <c r="AA8" s="389"/>
      <c r="AB8" s="376" t="s">
        <v>386</v>
      </c>
      <c r="AC8" s="378">
        <f>IFERROR(VLOOKUP($B8,[2]Sheet1!$A$3:$T$71,9,FALSE),"")</f>
        <v>0.53</v>
      </c>
      <c r="AD8" s="378" t="str">
        <f>IFERROR(VLOOKUP($B8,[2]Sheet1!$A$3:$T$71,20,FALSE),"")</f>
        <v/>
      </c>
      <c r="AE8" s="379">
        <v>0.45300000000000001</v>
      </c>
      <c r="AF8" s="380"/>
      <c r="AG8" s="381" t="s">
        <v>10</v>
      </c>
      <c r="AH8" s="384">
        <v>94.5</v>
      </c>
      <c r="AI8" s="390">
        <v>95.08</v>
      </c>
      <c r="AJ8" s="390">
        <v>94.05</v>
      </c>
      <c r="AK8" s="390">
        <v>5.7</v>
      </c>
      <c r="AL8" s="390">
        <v>10.029999999999999</v>
      </c>
      <c r="AM8" s="390">
        <v>1.1399999999999999</v>
      </c>
      <c r="AN8" s="390"/>
    </row>
    <row r="9" spans="1:40" s="1" customFormat="1" ht="26.25" thickBot="1" x14ac:dyDescent="0.3">
      <c r="A9" s="160" t="s">
        <v>84</v>
      </c>
      <c r="B9" s="145" t="s">
        <v>83</v>
      </c>
      <c r="C9" s="146">
        <v>7016</v>
      </c>
      <c r="D9" s="363">
        <v>7030</v>
      </c>
      <c r="E9" s="331">
        <f t="shared" si="0"/>
        <v>0.19914651493598862</v>
      </c>
      <c r="F9" s="145" t="s">
        <v>226</v>
      </c>
      <c r="G9" s="356" t="s">
        <v>18</v>
      </c>
      <c r="H9" s="410" t="s">
        <v>6</v>
      </c>
      <c r="I9" s="356" t="s">
        <v>107</v>
      </c>
      <c r="J9" s="105" t="s">
        <v>206</v>
      </c>
      <c r="K9" s="55"/>
      <c r="L9" s="28" t="s">
        <v>259</v>
      </c>
      <c r="M9" s="64" t="s">
        <v>10</v>
      </c>
      <c r="N9" s="62" t="s">
        <v>10</v>
      </c>
      <c r="O9" s="62" t="s">
        <v>10</v>
      </c>
      <c r="P9" s="62" t="s">
        <v>10</v>
      </c>
      <c r="Q9" s="62" t="s">
        <v>10</v>
      </c>
      <c r="R9" s="64" t="s">
        <v>10</v>
      </c>
      <c r="S9" s="44" t="s">
        <v>10</v>
      </c>
      <c r="T9" s="44" t="s">
        <v>133</v>
      </c>
      <c r="U9" s="44" t="s">
        <v>437</v>
      </c>
      <c r="V9" s="500"/>
      <c r="W9" s="44"/>
      <c r="X9" s="58"/>
      <c r="Y9" s="55"/>
      <c r="Z9" s="55"/>
      <c r="AA9" s="126"/>
      <c r="AB9" s="239" t="s">
        <v>385</v>
      </c>
      <c r="AC9" s="143">
        <f>IFERROR(VLOOKUP($B9,[2]Sheet1!$A$3:$T$71,9,FALSE),"")</f>
        <v>0.65</v>
      </c>
      <c r="AD9" s="143" t="str">
        <f>IFERROR(VLOOKUP($B9,[2]Sheet1!$A$3:$T$71,20,FALSE),"")</f>
        <v/>
      </c>
      <c r="AE9" s="163">
        <v>0.42899999999999999</v>
      </c>
      <c r="AF9" s="144"/>
      <c r="AG9" s="207" t="s">
        <v>10</v>
      </c>
      <c r="AH9" s="55">
        <v>94.57</v>
      </c>
      <c r="AI9" s="233">
        <v>94.52</v>
      </c>
      <c r="AJ9" s="233">
        <v>93.58</v>
      </c>
      <c r="AK9" s="233">
        <v>4.12</v>
      </c>
      <c r="AL9" s="233">
        <v>7.69</v>
      </c>
      <c r="AM9" s="233">
        <v>0.59</v>
      </c>
      <c r="AN9" s="233"/>
    </row>
    <row r="10" spans="1:40" s="1" customFormat="1" ht="116.25" customHeight="1" thickBot="1" x14ac:dyDescent="0.3">
      <c r="A10" s="364" t="s">
        <v>78</v>
      </c>
      <c r="B10" s="399" t="s">
        <v>77</v>
      </c>
      <c r="C10" s="365">
        <v>7845</v>
      </c>
      <c r="D10" s="394">
        <v>7784</v>
      </c>
      <c r="E10" s="366">
        <f t="shared" si="0"/>
        <v>-0.78365878725590954</v>
      </c>
      <c r="F10" s="399" t="s">
        <v>226</v>
      </c>
      <c r="G10" s="232" t="s">
        <v>5</v>
      </c>
      <c r="H10" s="409" t="s">
        <v>6</v>
      </c>
      <c r="I10" s="232" t="s">
        <v>107</v>
      </c>
      <c r="J10" s="369" t="s">
        <v>216</v>
      </c>
      <c r="K10" s="400"/>
      <c r="L10" s="376" t="s">
        <v>185</v>
      </c>
      <c r="M10" s="232"/>
      <c r="N10" s="232"/>
      <c r="O10" s="232"/>
      <c r="P10" s="373"/>
      <c r="Q10" s="232"/>
      <c r="R10" s="376"/>
      <c r="S10" s="376" t="s">
        <v>10</v>
      </c>
      <c r="T10" s="493" t="s">
        <v>438</v>
      </c>
      <c r="U10" s="376"/>
      <c r="V10" s="428"/>
      <c r="W10" s="232"/>
      <c r="X10" s="377"/>
      <c r="Y10" s="232"/>
      <c r="Z10" s="232"/>
      <c r="AA10" s="380"/>
      <c r="AB10" s="376" t="s">
        <v>397</v>
      </c>
      <c r="AC10" s="378">
        <f>IFERROR(VLOOKUP($B10,[2]Sheet1!$A$3:$T$71,9,FALSE),"")</f>
        <v>0.67</v>
      </c>
      <c r="AD10" s="378" t="str">
        <f>IFERROR(VLOOKUP($B10,[2]Sheet1!$A$3:$T$71,20,FALSE),"")</f>
        <v/>
      </c>
      <c r="AE10" s="379">
        <v>0.52200000000000002</v>
      </c>
      <c r="AF10" s="380"/>
      <c r="AG10" s="381" t="s">
        <v>10</v>
      </c>
      <c r="AH10" s="232">
        <v>99.43</v>
      </c>
      <c r="AI10" s="232">
        <v>99.27</v>
      </c>
      <c r="AJ10" s="232">
        <v>100</v>
      </c>
      <c r="AK10" s="371">
        <v>8.6999999999999993</v>
      </c>
      <c r="AL10" s="371">
        <v>15.5</v>
      </c>
      <c r="AM10" s="371">
        <v>2.39</v>
      </c>
      <c r="AN10" s="371"/>
    </row>
  </sheetData>
  <mergeCells count="4">
    <mergeCell ref="M1:Q1"/>
    <mergeCell ref="AB1:AF1"/>
    <mergeCell ref="AH1:AJ1"/>
    <mergeCell ref="AK1:A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1"/>
  <sheetViews>
    <sheetView topLeftCell="D1" zoomScale="75" zoomScaleNormal="75" workbookViewId="0">
      <pane ySplit="1" topLeftCell="A5" activePane="bottomLeft" state="frozen"/>
      <selection pane="bottomLeft" activeCell="V3" sqref="V3:V11"/>
    </sheetView>
  </sheetViews>
  <sheetFormatPr defaultRowHeight="15" x14ac:dyDescent="0.25"/>
  <cols>
    <col min="1" max="1" width="36.140625" bestFit="1" customWidth="1"/>
    <col min="2" max="2" width="10.5703125" bestFit="1" customWidth="1"/>
    <col min="3" max="3" width="12.140625" customWidth="1"/>
    <col min="4" max="4" width="11.7109375" bestFit="1" customWidth="1"/>
    <col min="5" max="5" width="13.28515625" bestFit="1" customWidth="1"/>
    <col min="6" max="6" width="15.5703125" bestFit="1" customWidth="1"/>
    <col min="7" max="7" width="10.85546875" bestFit="1" customWidth="1"/>
    <col min="8" max="8" width="10.28515625" bestFit="1" customWidth="1"/>
    <col min="9" max="9" width="20.140625" bestFit="1" customWidth="1"/>
    <col min="10" max="10" width="11.5703125" bestFit="1" customWidth="1"/>
    <col min="11" max="11" width="11.140625" bestFit="1" customWidth="1"/>
    <col min="12" max="12" width="39.5703125" customWidth="1"/>
    <col min="13" max="13" width="11.28515625" customWidth="1"/>
    <col min="14" max="14" width="12" customWidth="1"/>
    <col min="15" max="15" width="11.28515625" customWidth="1"/>
    <col min="16" max="16" width="9.5703125" customWidth="1"/>
    <col min="18" max="18" width="10.28515625" customWidth="1"/>
    <col min="19" max="19" width="11" bestFit="1" customWidth="1"/>
    <col min="20" max="20" width="17.28515625" customWidth="1"/>
    <col min="21" max="21" width="27.5703125" customWidth="1"/>
    <col min="22" max="22" width="10.28515625" bestFit="1" customWidth="1"/>
    <col min="24" max="24" width="10.5703125" customWidth="1"/>
    <col min="37" max="37" width="10.140625" customWidth="1"/>
  </cols>
  <sheetData>
    <row r="1" spans="1:39" ht="93.75" customHeight="1" thickBot="1" x14ac:dyDescent="0.3">
      <c r="A1" s="118" t="s">
        <v>311</v>
      </c>
      <c r="B1" s="118" t="s">
        <v>166</v>
      </c>
      <c r="C1" s="118" t="s">
        <v>402</v>
      </c>
      <c r="D1" s="118" t="s">
        <v>401</v>
      </c>
      <c r="E1" s="118" t="s">
        <v>281</v>
      </c>
      <c r="F1" s="118" t="s">
        <v>225</v>
      </c>
      <c r="G1" s="118" t="s">
        <v>400</v>
      </c>
      <c r="H1" s="118" t="s">
        <v>2</v>
      </c>
      <c r="I1" s="118" t="s">
        <v>105</v>
      </c>
      <c r="J1" s="118" t="s">
        <v>123</v>
      </c>
      <c r="K1" s="120" t="s">
        <v>136</v>
      </c>
      <c r="L1" s="118" t="s">
        <v>124</v>
      </c>
      <c r="M1" s="545" t="s">
        <v>280</v>
      </c>
      <c r="N1" s="545"/>
      <c r="O1" s="545"/>
      <c r="P1" s="545"/>
      <c r="Q1" s="545"/>
      <c r="R1" s="50"/>
      <c r="S1" s="118" t="s">
        <v>130</v>
      </c>
      <c r="T1" s="120" t="s">
        <v>306</v>
      </c>
      <c r="U1" s="120" t="s">
        <v>468</v>
      </c>
      <c r="V1" s="120" t="s">
        <v>132</v>
      </c>
      <c r="W1" s="120" t="s">
        <v>167</v>
      </c>
      <c r="X1" s="120" t="s">
        <v>139</v>
      </c>
      <c r="Y1" s="118" t="s">
        <v>141</v>
      </c>
      <c r="Z1" s="118" t="s">
        <v>142</v>
      </c>
      <c r="AA1" s="118" t="s">
        <v>143</v>
      </c>
      <c r="AB1" s="546" t="s">
        <v>144</v>
      </c>
      <c r="AC1" s="547"/>
      <c r="AD1" s="547"/>
      <c r="AE1" s="547"/>
      <c r="AF1" s="547"/>
      <c r="AG1" s="118" t="s">
        <v>284</v>
      </c>
      <c r="AH1" s="547" t="s">
        <v>298</v>
      </c>
      <c r="AI1" s="547"/>
      <c r="AJ1" s="548"/>
      <c r="AK1" s="546" t="s">
        <v>300</v>
      </c>
      <c r="AL1" s="547"/>
      <c r="AM1" s="548"/>
    </row>
    <row r="2" spans="1:39" ht="56.25" customHeight="1" thickBot="1" x14ac:dyDescent="0.3">
      <c r="A2" s="48"/>
      <c r="B2" s="118"/>
      <c r="C2" s="118"/>
      <c r="D2" s="118"/>
      <c r="E2" s="118"/>
      <c r="F2" s="118"/>
      <c r="G2" s="118"/>
      <c r="H2" s="118"/>
      <c r="I2" s="118"/>
      <c r="J2" s="118"/>
      <c r="K2" s="51"/>
      <c r="L2" s="118"/>
      <c r="M2" s="26" t="s">
        <v>403</v>
      </c>
      <c r="N2" s="26" t="s">
        <v>125</v>
      </c>
      <c r="O2" s="26" t="s">
        <v>126</v>
      </c>
      <c r="P2" s="26" t="s">
        <v>127</v>
      </c>
      <c r="Q2" s="26" t="s">
        <v>137</v>
      </c>
      <c r="R2" s="26" t="s">
        <v>138</v>
      </c>
      <c r="S2" s="52"/>
      <c r="T2" s="51"/>
      <c r="U2" s="51"/>
      <c r="V2" s="52"/>
      <c r="W2" s="52"/>
      <c r="X2" s="51" t="s">
        <v>134</v>
      </c>
      <c r="Y2" s="53"/>
      <c r="Z2" s="53"/>
      <c r="AA2" s="53"/>
      <c r="AB2" s="128" t="s">
        <v>347</v>
      </c>
      <c r="AC2" s="128" t="s">
        <v>170</v>
      </c>
      <c r="AD2" s="128" t="s">
        <v>171</v>
      </c>
      <c r="AE2" s="411" t="s">
        <v>168</v>
      </c>
      <c r="AF2" s="412" t="s">
        <v>169</v>
      </c>
      <c r="AG2" s="51"/>
      <c r="AH2" s="118" t="s">
        <v>290</v>
      </c>
      <c r="AI2" s="118" t="s">
        <v>291</v>
      </c>
      <c r="AJ2" s="118" t="s">
        <v>292</v>
      </c>
      <c r="AK2" s="118" t="s">
        <v>293</v>
      </c>
      <c r="AL2" s="118" t="s">
        <v>296</v>
      </c>
      <c r="AM2" s="118" t="s">
        <v>297</v>
      </c>
    </row>
    <row r="3" spans="1:39" s="1" customFormat="1" ht="69.75" customHeight="1" thickBot="1" x14ac:dyDescent="0.3">
      <c r="A3" s="364" t="s">
        <v>65</v>
      </c>
      <c r="B3" s="399" t="s">
        <v>64</v>
      </c>
      <c r="C3" s="365">
        <v>3029</v>
      </c>
      <c r="D3" s="394">
        <v>3199</v>
      </c>
      <c r="E3" s="366">
        <f>(D3-C3)*100/D3</f>
        <v>5.3141606752110038</v>
      </c>
      <c r="F3" s="399" t="s">
        <v>226</v>
      </c>
      <c r="G3" s="232" t="s">
        <v>16</v>
      </c>
      <c r="H3" s="381" t="s">
        <v>6</v>
      </c>
      <c r="I3" s="232"/>
      <c r="J3" s="369" t="s">
        <v>201</v>
      </c>
      <c r="K3" s="386"/>
      <c r="L3" s="385" t="s">
        <v>186</v>
      </c>
      <c r="M3" s="372" t="s">
        <v>10</v>
      </c>
      <c r="N3" s="372" t="s">
        <v>10</v>
      </c>
      <c r="O3" s="372" t="s">
        <v>10</v>
      </c>
      <c r="P3" s="372" t="s">
        <v>10</v>
      </c>
      <c r="Q3" s="372" t="s">
        <v>10</v>
      </c>
      <c r="R3" s="374" t="s">
        <v>10</v>
      </c>
      <c r="S3" s="376" t="s">
        <v>10</v>
      </c>
      <c r="T3" s="403" t="s">
        <v>442</v>
      </c>
      <c r="U3" s="375"/>
      <c r="V3" s="466"/>
      <c r="W3" s="375"/>
      <c r="X3" s="386"/>
      <c r="Y3" s="384"/>
      <c r="Z3" s="384"/>
      <c r="AA3" s="389"/>
      <c r="AB3" s="376" t="s">
        <v>379</v>
      </c>
      <c r="AC3" s="378">
        <f>IFERROR(VLOOKUP($B3,[2]Sheet1!$A$3:$T$71,9,FALSE),"")</f>
        <v>0.31</v>
      </c>
      <c r="AD3" s="378" t="str">
        <f>IFERROR(VLOOKUP($B3,[2]Sheet1!$A$3:$T$71,20,FALSE),"")</f>
        <v/>
      </c>
      <c r="AE3" s="379">
        <v>0.27800000000000002</v>
      </c>
      <c r="AF3" s="380"/>
      <c r="AG3" s="381" t="s">
        <v>10</v>
      </c>
      <c r="AH3" s="384">
        <v>96.2</v>
      </c>
      <c r="AI3" s="390">
        <v>94.6</v>
      </c>
      <c r="AJ3" s="390">
        <v>96.46</v>
      </c>
      <c r="AK3" s="390">
        <v>14.98</v>
      </c>
      <c r="AL3" s="390">
        <v>27.76</v>
      </c>
      <c r="AM3" s="390">
        <v>3.24</v>
      </c>
    </row>
    <row r="4" spans="1:39" s="1" customFormat="1" ht="126.75" customHeight="1" thickBot="1" x14ac:dyDescent="0.3">
      <c r="A4" s="364" t="s">
        <v>68</v>
      </c>
      <c r="B4" s="399" t="s">
        <v>67</v>
      </c>
      <c r="C4" s="365">
        <v>2647</v>
      </c>
      <c r="D4" s="394">
        <v>2660</v>
      </c>
      <c r="E4" s="366">
        <f t="shared" ref="E4:E11" si="0">(D4-C4)*100/D4</f>
        <v>0.48872180451127817</v>
      </c>
      <c r="F4" s="399" t="s">
        <v>226</v>
      </c>
      <c r="G4" s="232" t="s">
        <v>16</v>
      </c>
      <c r="H4" s="368" t="s">
        <v>24</v>
      </c>
      <c r="I4" s="232"/>
      <c r="J4" s="369" t="s">
        <v>202</v>
      </c>
      <c r="K4" s="386"/>
      <c r="L4" s="385" t="s">
        <v>416</v>
      </c>
      <c r="M4" s="372" t="s">
        <v>10</v>
      </c>
      <c r="N4" s="372" t="s">
        <v>10</v>
      </c>
      <c r="O4" s="372" t="s">
        <v>10</v>
      </c>
      <c r="P4" s="372" t="s">
        <v>10</v>
      </c>
      <c r="Q4" s="372" t="s">
        <v>10</v>
      </c>
      <c r="R4" s="374" t="s">
        <v>10</v>
      </c>
      <c r="S4" s="376" t="s">
        <v>10</v>
      </c>
      <c r="T4" s="376"/>
      <c r="U4" s="375"/>
      <c r="V4" s="466"/>
      <c r="W4" s="375"/>
      <c r="X4" s="386"/>
      <c r="Y4" s="384"/>
      <c r="Z4" s="384"/>
      <c r="AA4" s="389"/>
      <c r="AB4" s="376" t="s">
        <v>380</v>
      </c>
      <c r="AC4" s="378">
        <f>IFERROR(VLOOKUP($B4,[2]Sheet1!$A$3:$T$71,9,FALSE),"")</f>
        <v>0.47</v>
      </c>
      <c r="AD4" s="378" t="str">
        <f>IFERROR(VLOOKUP($B4,[2]Sheet1!$A$3:$T$71,20,FALSE),"")</f>
        <v/>
      </c>
      <c r="AE4" s="379">
        <v>0.38300000000000001</v>
      </c>
      <c r="AF4" s="380"/>
      <c r="AG4" s="381" t="s">
        <v>10</v>
      </c>
      <c r="AH4" s="384">
        <v>98.78</v>
      </c>
      <c r="AI4" s="390">
        <v>98.43</v>
      </c>
      <c r="AJ4" s="390">
        <v>100</v>
      </c>
      <c r="AK4" s="390">
        <v>10.130000000000001</v>
      </c>
      <c r="AL4" s="390">
        <v>17.48</v>
      </c>
      <c r="AM4" s="390">
        <v>0.88</v>
      </c>
    </row>
    <row r="5" spans="1:39" s="1" customFormat="1" ht="125.25" customHeight="1" thickBot="1" x14ac:dyDescent="0.3">
      <c r="A5" s="364" t="s">
        <v>69</v>
      </c>
      <c r="B5" s="399" t="s">
        <v>70</v>
      </c>
      <c r="C5" s="365">
        <v>7265</v>
      </c>
      <c r="D5" s="394">
        <v>7306</v>
      </c>
      <c r="E5" s="366">
        <f t="shared" si="0"/>
        <v>0.56118258965234058</v>
      </c>
      <c r="F5" s="399" t="s">
        <v>226</v>
      </c>
      <c r="G5" s="232" t="s">
        <v>16</v>
      </c>
      <c r="H5" s="368" t="s">
        <v>24</v>
      </c>
      <c r="I5" s="232"/>
      <c r="J5" s="369" t="s">
        <v>203</v>
      </c>
      <c r="K5" s="413"/>
      <c r="L5" s="385" t="s">
        <v>223</v>
      </c>
      <c r="M5" s="372" t="s">
        <v>10</v>
      </c>
      <c r="N5" s="372" t="s">
        <v>10</v>
      </c>
      <c r="O5" s="372" t="s">
        <v>10</v>
      </c>
      <c r="P5" s="372" t="s">
        <v>10</v>
      </c>
      <c r="Q5" s="372" t="s">
        <v>10</v>
      </c>
      <c r="R5" s="374" t="s">
        <v>10</v>
      </c>
      <c r="S5" s="376" t="s">
        <v>10</v>
      </c>
      <c r="T5" s="376"/>
      <c r="U5" s="375"/>
      <c r="V5" s="466"/>
      <c r="W5" s="375"/>
      <c r="X5" s="386"/>
      <c r="Y5" s="384"/>
      <c r="Z5" s="384"/>
      <c r="AA5" s="389"/>
      <c r="AB5" s="376" t="s">
        <v>381</v>
      </c>
      <c r="AC5" s="378">
        <f>IFERROR(VLOOKUP($B5,[2]Sheet1!$A$3:$T$71,9,FALSE),"")</f>
        <v>0.54</v>
      </c>
      <c r="AD5" s="378" t="str">
        <f>IFERROR(VLOOKUP($B5,[2]Sheet1!$A$3:$T$71,20,FALSE),"")</f>
        <v/>
      </c>
      <c r="AE5" s="379">
        <v>0.442</v>
      </c>
      <c r="AF5" s="380"/>
      <c r="AG5" s="381" t="s">
        <v>10</v>
      </c>
      <c r="AH5" s="384">
        <v>98.52</v>
      </c>
      <c r="AI5" s="390">
        <v>98.13</v>
      </c>
      <c r="AJ5" s="390">
        <v>99.87</v>
      </c>
      <c r="AK5" s="390">
        <v>10.4</v>
      </c>
      <c r="AL5" s="390">
        <v>18.28</v>
      </c>
      <c r="AM5" s="390">
        <v>1.44</v>
      </c>
    </row>
    <row r="6" spans="1:39" s="1" customFormat="1" ht="131.25" customHeight="1" thickBot="1" x14ac:dyDescent="0.3">
      <c r="A6" s="393" t="s">
        <v>419</v>
      </c>
      <c r="B6" s="399" t="s">
        <v>79</v>
      </c>
      <c r="C6" s="365">
        <v>1539</v>
      </c>
      <c r="D6" s="394">
        <v>1534</v>
      </c>
      <c r="E6" s="366">
        <f>(D6-C6)*100/D6</f>
        <v>-0.32594524119947849</v>
      </c>
      <c r="F6" s="399" t="s">
        <v>226</v>
      </c>
      <c r="G6" s="232" t="s">
        <v>16</v>
      </c>
      <c r="H6" s="381" t="s">
        <v>6</v>
      </c>
      <c r="I6" s="232"/>
      <c r="J6" s="369" t="s">
        <v>205</v>
      </c>
      <c r="K6" s="384"/>
      <c r="L6" s="385" t="s">
        <v>258</v>
      </c>
      <c r="M6" s="374" t="s">
        <v>10</v>
      </c>
      <c r="N6" s="372" t="s">
        <v>10</v>
      </c>
      <c r="O6" s="372" t="s">
        <v>10</v>
      </c>
      <c r="P6" s="372" t="s">
        <v>10</v>
      </c>
      <c r="Q6" s="372" t="s">
        <v>10</v>
      </c>
      <c r="R6" s="374" t="s">
        <v>10</v>
      </c>
      <c r="S6" s="376" t="s">
        <v>10</v>
      </c>
      <c r="T6" s="376"/>
      <c r="U6" s="375" t="s">
        <v>467</v>
      </c>
      <c r="V6" s="466"/>
      <c r="W6" s="375" t="s">
        <v>274</v>
      </c>
      <c r="X6" s="386"/>
      <c r="Y6" s="384"/>
      <c r="Z6" s="384"/>
      <c r="AA6" s="389"/>
      <c r="AB6" s="376" t="s">
        <v>383</v>
      </c>
      <c r="AC6" s="378">
        <f>IFERROR(VLOOKUP($B6,[2]Sheet1!$A$3:$T$71,9,FALSE),"")</f>
        <v>0.56999999999999995</v>
      </c>
      <c r="AD6" s="378" t="str">
        <f>IFERROR(VLOOKUP($B6,[2]Sheet1!$A$3:$T$71,20,FALSE),"")</f>
        <v/>
      </c>
      <c r="AE6" s="379">
        <v>0.38200000000000001</v>
      </c>
      <c r="AF6" s="380"/>
      <c r="AG6" s="381" t="s">
        <v>10</v>
      </c>
      <c r="AH6" s="384"/>
      <c r="AI6" s="390"/>
      <c r="AJ6" s="390"/>
      <c r="AK6" s="390">
        <v>10.77</v>
      </c>
      <c r="AL6" s="390">
        <v>19.96</v>
      </c>
      <c r="AM6" s="390">
        <v>0.85</v>
      </c>
    </row>
    <row r="7" spans="1:39" s="1" customFormat="1" ht="44.25" customHeight="1" thickBot="1" x14ac:dyDescent="0.3">
      <c r="A7" s="393" t="s">
        <v>422</v>
      </c>
      <c r="B7" s="414" t="s">
        <v>57</v>
      </c>
      <c r="C7" s="365">
        <v>3438</v>
      </c>
      <c r="D7" s="394">
        <v>3373</v>
      </c>
      <c r="E7" s="366">
        <f t="shared" si="0"/>
        <v>-1.9270678920841982</v>
      </c>
      <c r="F7" s="399" t="s">
        <v>226</v>
      </c>
      <c r="G7" s="232" t="s">
        <v>5</v>
      </c>
      <c r="H7" s="415" t="s">
        <v>19</v>
      </c>
      <c r="I7" s="416"/>
      <c r="J7" s="369" t="str">
        <f>$J$5</f>
        <v>17.08.13 Good</v>
      </c>
      <c r="K7" s="413"/>
      <c r="L7" s="385" t="s">
        <v>178</v>
      </c>
      <c r="M7" s="372" t="s">
        <v>10</v>
      </c>
      <c r="N7" s="372" t="s">
        <v>10</v>
      </c>
      <c r="O7" s="372" t="s">
        <v>10</v>
      </c>
      <c r="P7" s="372" t="s">
        <v>10</v>
      </c>
      <c r="Q7" s="373" t="s">
        <v>3</v>
      </c>
      <c r="R7" s="374" t="s">
        <v>10</v>
      </c>
      <c r="S7" s="232" t="s">
        <v>10</v>
      </c>
      <c r="T7" s="376"/>
      <c r="U7" s="375" t="s">
        <v>424</v>
      </c>
      <c r="V7" s="466"/>
      <c r="W7" s="375"/>
      <c r="X7" s="386"/>
      <c r="Y7" s="384"/>
      <c r="Z7" s="384"/>
      <c r="AA7" s="384"/>
      <c r="AB7" s="375" t="s">
        <v>374</v>
      </c>
      <c r="AC7" s="387">
        <f>IFERROR(VLOOKUP($B7,[2]Sheet1!$A$3:$T$71,9,FALSE),"")</f>
        <v>0.56999999999999995</v>
      </c>
      <c r="AD7" s="387">
        <f>IFERROR(VLOOKUP($B7,[2]Sheet1!$A$3:$T$71,20,FALSE),"")</f>
        <v>0.57999999999999996</v>
      </c>
      <c r="AE7" s="388">
        <v>0.58299999999999996</v>
      </c>
      <c r="AF7" s="389"/>
      <c r="AG7" s="417" t="s">
        <v>10</v>
      </c>
      <c r="AH7" s="232">
        <v>99.46</v>
      </c>
      <c r="AI7" s="232">
        <v>100</v>
      </c>
      <c r="AJ7" s="371">
        <v>100</v>
      </c>
      <c r="AK7" s="371">
        <v>6.75</v>
      </c>
      <c r="AL7" s="371">
        <v>12.89</v>
      </c>
      <c r="AM7" s="371">
        <v>1.1299999999999999</v>
      </c>
    </row>
    <row r="8" spans="1:39" s="1" customFormat="1" ht="39" customHeight="1" thickBot="1" x14ac:dyDescent="0.3">
      <c r="A8" s="393" t="s">
        <v>423</v>
      </c>
      <c r="B8" s="399" t="s">
        <v>61</v>
      </c>
      <c r="C8" s="365">
        <v>3018</v>
      </c>
      <c r="D8" s="394">
        <v>3022</v>
      </c>
      <c r="E8" s="366">
        <f t="shared" si="0"/>
        <v>0.13236267372600927</v>
      </c>
      <c r="F8" s="399" t="s">
        <v>226</v>
      </c>
      <c r="G8" s="232" t="s">
        <v>5</v>
      </c>
      <c r="H8" s="382" t="s">
        <v>118</v>
      </c>
      <c r="I8" s="383"/>
      <c r="J8" s="397" t="s">
        <v>187</v>
      </c>
      <c r="K8" s="384"/>
      <c r="L8" s="385"/>
      <c r="M8" s="374" t="s">
        <v>10</v>
      </c>
      <c r="N8" s="373" t="s">
        <v>3</v>
      </c>
      <c r="O8" s="372" t="s">
        <v>10</v>
      </c>
      <c r="P8" s="372" t="s">
        <v>10</v>
      </c>
      <c r="Q8" s="372" t="s">
        <v>10</v>
      </c>
      <c r="R8" s="374" t="s">
        <v>10</v>
      </c>
      <c r="S8" s="232" t="s">
        <v>10</v>
      </c>
      <c r="T8" s="376"/>
      <c r="U8" s="375" t="s">
        <v>425</v>
      </c>
      <c r="V8" s="466"/>
      <c r="W8" s="375"/>
      <c r="X8" s="386"/>
      <c r="Y8" s="384"/>
      <c r="Z8" s="384"/>
      <c r="AA8" s="384"/>
      <c r="AB8" s="375" t="s">
        <v>377</v>
      </c>
      <c r="AC8" s="387">
        <f>IFERROR(VLOOKUP($B8,[2]Sheet1!$A$3:$T$71,9,FALSE),"")</f>
        <v>0.76</v>
      </c>
      <c r="AD8" s="387">
        <f>IFERROR(VLOOKUP($B8,[2]Sheet1!$A$3:$T$71,20,FALSE),"")</f>
        <v>0.71</v>
      </c>
      <c r="AE8" s="388">
        <v>0.54500000000000004</v>
      </c>
      <c r="AF8" s="389"/>
      <c r="AG8" s="381" t="s">
        <v>10</v>
      </c>
      <c r="AH8" s="232">
        <v>98.65</v>
      </c>
      <c r="AI8" s="232">
        <v>99.3</v>
      </c>
      <c r="AJ8" s="371">
        <v>98.43</v>
      </c>
      <c r="AK8" s="371">
        <v>4.66</v>
      </c>
      <c r="AL8" s="371">
        <v>8.35</v>
      </c>
      <c r="AM8" s="371">
        <v>0.54</v>
      </c>
    </row>
    <row r="9" spans="1:39" s="1" customFormat="1" ht="78" thickBot="1" x14ac:dyDescent="0.3">
      <c r="A9" s="364" t="s">
        <v>445</v>
      </c>
      <c r="B9" s="399" t="s">
        <v>62</v>
      </c>
      <c r="C9" s="365">
        <v>3689</v>
      </c>
      <c r="D9" s="394">
        <v>3674</v>
      </c>
      <c r="E9" s="366">
        <f t="shared" si="0"/>
        <v>-0.40827436037016873</v>
      </c>
      <c r="F9" s="399" t="s">
        <v>226</v>
      </c>
      <c r="G9" s="232" t="s">
        <v>16</v>
      </c>
      <c r="H9" s="396" t="s">
        <v>6</v>
      </c>
      <c r="I9" s="383"/>
      <c r="J9" s="369" t="s">
        <v>200</v>
      </c>
      <c r="K9" s="384"/>
      <c r="L9" s="385" t="s">
        <v>179</v>
      </c>
      <c r="M9" s="372" t="s">
        <v>10</v>
      </c>
      <c r="N9" s="372" t="s">
        <v>10</v>
      </c>
      <c r="O9" s="372" t="s">
        <v>10</v>
      </c>
      <c r="P9" s="372" t="s">
        <v>10</v>
      </c>
      <c r="Q9" s="372" t="s">
        <v>10</v>
      </c>
      <c r="R9" s="374" t="s">
        <v>10</v>
      </c>
      <c r="S9" s="232" t="s">
        <v>10</v>
      </c>
      <c r="T9" s="403" t="s">
        <v>446</v>
      </c>
      <c r="U9" s="375"/>
      <c r="V9" s="466"/>
      <c r="W9" s="375" t="s">
        <v>276</v>
      </c>
      <c r="X9" s="386"/>
      <c r="Y9" s="384"/>
      <c r="Z9" s="384"/>
      <c r="AA9" s="384"/>
      <c r="AB9" s="375" t="s">
        <v>378</v>
      </c>
      <c r="AC9" s="387">
        <f>IFERROR(VLOOKUP($B9,[2]Sheet1!$A$3:$T$71,9,FALSE),"")</f>
        <v>0.69</v>
      </c>
      <c r="AD9" s="387">
        <f>IFERROR(VLOOKUP($B9,[2]Sheet1!$A$3:$T$71,20,FALSE),"")</f>
        <v>0.66</v>
      </c>
      <c r="AE9" s="388">
        <v>0.57099999999999995</v>
      </c>
      <c r="AF9" s="389"/>
      <c r="AG9" s="381" t="s">
        <v>10</v>
      </c>
      <c r="AH9" s="232">
        <v>88.25</v>
      </c>
      <c r="AI9" s="232">
        <v>84.91</v>
      </c>
      <c r="AJ9" s="371">
        <v>100</v>
      </c>
      <c r="AK9" s="371">
        <v>5.89</v>
      </c>
      <c r="AL9" s="371">
        <v>10.54</v>
      </c>
      <c r="AM9" s="371">
        <v>0.62</v>
      </c>
    </row>
    <row r="10" spans="1:39" s="1" customFormat="1" ht="117.75" customHeight="1" thickBot="1" x14ac:dyDescent="0.3">
      <c r="A10" s="364" t="s">
        <v>95</v>
      </c>
      <c r="B10" s="399" t="s">
        <v>94</v>
      </c>
      <c r="C10" s="365">
        <v>2510</v>
      </c>
      <c r="D10" s="394">
        <v>2511</v>
      </c>
      <c r="E10" s="366">
        <f t="shared" si="0"/>
        <v>3.9824771007566706E-2</v>
      </c>
      <c r="F10" s="399" t="s">
        <v>226</v>
      </c>
      <c r="G10" s="367" t="s">
        <v>16</v>
      </c>
      <c r="H10" s="381" t="s">
        <v>6</v>
      </c>
      <c r="I10" s="232"/>
      <c r="J10" s="369" t="s">
        <v>211</v>
      </c>
      <c r="K10" s="376"/>
      <c r="L10" s="376" t="s">
        <v>417</v>
      </c>
      <c r="M10" s="374" t="s">
        <v>10</v>
      </c>
      <c r="N10" s="372" t="s">
        <v>10</v>
      </c>
      <c r="O10" s="372" t="s">
        <v>10</v>
      </c>
      <c r="P10" s="372" t="s">
        <v>10</v>
      </c>
      <c r="Q10" s="372" t="s">
        <v>10</v>
      </c>
      <c r="R10" s="374" t="s">
        <v>10</v>
      </c>
      <c r="S10" s="232" t="s">
        <v>10</v>
      </c>
      <c r="T10" s="403" t="s">
        <v>447</v>
      </c>
      <c r="U10" s="376"/>
      <c r="V10" s="428"/>
      <c r="W10" s="376"/>
      <c r="X10" s="377"/>
      <c r="Y10" s="232"/>
      <c r="Z10" s="232"/>
      <c r="AA10" s="232"/>
      <c r="AB10" s="376" t="s">
        <v>391</v>
      </c>
      <c r="AC10" s="378">
        <f>IFERROR(VLOOKUP($B10,[2]Sheet1!$A$3:$T$71,9,FALSE),"")</f>
        <v>0.75</v>
      </c>
      <c r="AD10" s="378" t="str">
        <f>IFERROR(VLOOKUP($B10,[2]Sheet1!$A$3:$T$71,20,FALSE),"")</f>
        <v/>
      </c>
      <c r="AE10" s="379">
        <v>0.623</v>
      </c>
      <c r="AF10" s="380"/>
      <c r="AG10" s="381" t="s">
        <v>10</v>
      </c>
      <c r="AH10" s="232">
        <v>98.51</v>
      </c>
      <c r="AI10" s="232">
        <v>98.58</v>
      </c>
      <c r="AJ10" s="371">
        <v>97.76</v>
      </c>
      <c r="AK10" s="371">
        <v>8.76</v>
      </c>
      <c r="AL10" s="371">
        <v>16.829999999999998</v>
      </c>
      <c r="AM10" s="371">
        <v>0.56999999999999995</v>
      </c>
    </row>
    <row r="11" spans="1:39" s="1" customFormat="1" ht="86.25" customHeight="1" thickBot="1" x14ac:dyDescent="0.3">
      <c r="A11" s="364" t="s">
        <v>100</v>
      </c>
      <c r="B11" s="399" t="s">
        <v>99</v>
      </c>
      <c r="C11" s="365">
        <v>8155</v>
      </c>
      <c r="D11" s="394">
        <v>8293</v>
      </c>
      <c r="E11" s="366">
        <f t="shared" si="0"/>
        <v>1.6640540214638853</v>
      </c>
      <c r="F11" s="399" t="s">
        <v>226</v>
      </c>
      <c r="G11" s="232" t="s">
        <v>16</v>
      </c>
      <c r="H11" s="381" t="s">
        <v>6</v>
      </c>
      <c r="I11" s="232"/>
      <c r="J11" s="369" t="s">
        <v>213</v>
      </c>
      <c r="K11" s="376"/>
      <c r="L11" s="376" t="s">
        <v>418</v>
      </c>
      <c r="M11" s="374" t="s">
        <v>10</v>
      </c>
      <c r="N11" s="372" t="s">
        <v>10</v>
      </c>
      <c r="O11" s="372" t="s">
        <v>10</v>
      </c>
      <c r="P11" s="372" t="s">
        <v>10</v>
      </c>
      <c r="Q11" s="372" t="s">
        <v>10</v>
      </c>
      <c r="R11" s="374" t="s">
        <v>10</v>
      </c>
      <c r="S11" s="232" t="s">
        <v>10</v>
      </c>
      <c r="T11" s="403" t="s">
        <v>450</v>
      </c>
      <c r="U11" s="376"/>
      <c r="V11" s="428"/>
      <c r="W11" s="376"/>
      <c r="X11" s="377"/>
      <c r="Y11" s="232"/>
      <c r="Z11" s="232"/>
      <c r="AA11" s="232"/>
      <c r="AB11" s="376" t="s">
        <v>393</v>
      </c>
      <c r="AC11" s="378">
        <f>IFERROR(VLOOKUP($B11,[2]Sheet1!$A$3:$T$71,9,FALSE),"")</f>
        <v>0.65</v>
      </c>
      <c r="AD11" s="378">
        <f>IFERROR(VLOOKUP($B11,[2]Sheet1!$A$3:$T$71,20,FALSE),"")</f>
        <v>0.64</v>
      </c>
      <c r="AE11" s="379">
        <v>0.47899999999999998</v>
      </c>
      <c r="AF11" s="380"/>
      <c r="AG11" s="381" t="s">
        <v>10</v>
      </c>
      <c r="AH11" s="232">
        <v>95.27</v>
      </c>
      <c r="AI11" s="232">
        <v>95.89</v>
      </c>
      <c r="AJ11" s="371">
        <v>91.2</v>
      </c>
      <c r="AK11" s="371">
        <v>9.11</v>
      </c>
      <c r="AL11" s="371">
        <v>16.899999999999999</v>
      </c>
      <c r="AM11" s="371">
        <v>1.25</v>
      </c>
    </row>
  </sheetData>
  <mergeCells count="4">
    <mergeCell ref="M1:Q1"/>
    <mergeCell ref="AB1:AF1"/>
    <mergeCell ref="AH1:AJ1"/>
    <mergeCell ref="AK1:A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zoomScale="75" zoomScaleNormal="75" workbookViewId="0">
      <pane xSplit="1" topLeftCell="E1" activePane="topRight" state="frozen"/>
      <selection pane="topRight" activeCell="O7" sqref="O7"/>
    </sheetView>
  </sheetViews>
  <sheetFormatPr defaultRowHeight="15" x14ac:dyDescent="0.25"/>
  <cols>
    <col min="1" max="1" width="33.85546875" bestFit="1" customWidth="1"/>
    <col min="2" max="2" width="10.5703125" bestFit="1" customWidth="1"/>
    <col min="3" max="3" width="12.5703125" customWidth="1"/>
    <col min="4" max="4" width="11.7109375" bestFit="1" customWidth="1"/>
    <col min="5" max="5" width="13.28515625" customWidth="1"/>
    <col min="6" max="6" width="15.28515625" customWidth="1"/>
    <col min="7" max="7" width="10.85546875" bestFit="1" customWidth="1"/>
    <col min="8" max="8" width="10.28515625" bestFit="1" customWidth="1"/>
    <col min="9" max="9" width="15" customWidth="1"/>
    <col min="11" max="11" width="11.140625" bestFit="1" customWidth="1"/>
    <col min="12" max="12" width="36.7109375" customWidth="1"/>
    <col min="13" max="13" width="12.7109375" customWidth="1"/>
    <col min="14" max="14" width="13.7109375" customWidth="1"/>
    <col min="15" max="15" width="12.42578125" customWidth="1"/>
    <col min="16" max="16" width="11.5703125" bestFit="1" customWidth="1"/>
    <col min="18" max="18" width="12.28515625" bestFit="1" customWidth="1"/>
    <col min="20" max="20" width="17.42578125" customWidth="1"/>
    <col min="21" max="21" width="27" customWidth="1"/>
    <col min="22" max="22" width="10.28515625" bestFit="1" customWidth="1"/>
    <col min="23" max="23" width="18.42578125" customWidth="1"/>
    <col min="25" max="25" width="19" customWidth="1"/>
    <col min="26" max="26" width="11.5703125" customWidth="1"/>
    <col min="27" max="27" width="15" customWidth="1"/>
    <col min="28" max="28" width="12.28515625" bestFit="1" customWidth="1"/>
    <col min="33" max="33" width="12.28515625" bestFit="1" customWidth="1"/>
    <col min="37" max="37" width="12.140625" bestFit="1" customWidth="1"/>
  </cols>
  <sheetData>
    <row r="1" spans="1:40" ht="102.75" thickBot="1" x14ac:dyDescent="0.3">
      <c r="A1" s="118" t="s">
        <v>311</v>
      </c>
      <c r="B1" s="118" t="s">
        <v>166</v>
      </c>
      <c r="C1" s="118" t="s">
        <v>402</v>
      </c>
      <c r="D1" s="118" t="s">
        <v>401</v>
      </c>
      <c r="E1" s="118" t="s">
        <v>281</v>
      </c>
      <c r="F1" s="118" t="s">
        <v>225</v>
      </c>
      <c r="G1" s="118" t="s">
        <v>400</v>
      </c>
      <c r="H1" s="118" t="s">
        <v>2</v>
      </c>
      <c r="I1" s="118" t="s">
        <v>105</v>
      </c>
      <c r="J1" s="118" t="s">
        <v>123</v>
      </c>
      <c r="K1" s="120" t="s">
        <v>136</v>
      </c>
      <c r="L1" s="118" t="s">
        <v>124</v>
      </c>
      <c r="M1" s="545" t="s">
        <v>280</v>
      </c>
      <c r="N1" s="545"/>
      <c r="O1" s="545"/>
      <c r="P1" s="545"/>
      <c r="Q1" s="545"/>
      <c r="R1" s="50"/>
      <c r="S1" s="118" t="s">
        <v>130</v>
      </c>
      <c r="T1" s="120" t="s">
        <v>306</v>
      </c>
      <c r="U1" s="120" t="s">
        <v>468</v>
      </c>
      <c r="V1" s="120" t="s">
        <v>132</v>
      </c>
      <c r="W1" s="120" t="s">
        <v>167</v>
      </c>
      <c r="X1" s="120" t="s">
        <v>139</v>
      </c>
      <c r="Y1" s="118" t="s">
        <v>141</v>
      </c>
      <c r="Z1" s="118" t="s">
        <v>142</v>
      </c>
      <c r="AA1" s="118" t="s">
        <v>143</v>
      </c>
      <c r="AB1" s="546" t="s">
        <v>144</v>
      </c>
      <c r="AC1" s="547"/>
      <c r="AD1" s="547"/>
      <c r="AE1" s="547"/>
      <c r="AF1" s="547"/>
      <c r="AG1" s="118" t="s">
        <v>284</v>
      </c>
      <c r="AH1" s="547" t="s">
        <v>298</v>
      </c>
      <c r="AI1" s="547"/>
      <c r="AJ1" s="548"/>
      <c r="AK1" s="546" t="s">
        <v>300</v>
      </c>
      <c r="AL1" s="547"/>
      <c r="AM1" s="548"/>
      <c r="AN1" s="120" t="s">
        <v>289</v>
      </c>
    </row>
    <row r="2" spans="1:40" ht="78" thickBot="1" x14ac:dyDescent="0.3">
      <c r="A2" s="48"/>
      <c r="B2" s="118"/>
      <c r="C2" s="118"/>
      <c r="D2" s="118"/>
      <c r="E2" s="118"/>
      <c r="F2" s="118"/>
      <c r="G2" s="118"/>
      <c r="H2" s="118"/>
      <c r="I2" s="118"/>
      <c r="J2" s="118"/>
      <c r="K2" s="51"/>
      <c r="L2" s="118"/>
      <c r="M2" s="26" t="s">
        <v>403</v>
      </c>
      <c r="N2" s="26" t="s">
        <v>125</v>
      </c>
      <c r="O2" s="26" t="s">
        <v>126</v>
      </c>
      <c r="P2" s="26" t="s">
        <v>127</v>
      </c>
      <c r="Q2" s="26" t="s">
        <v>137</v>
      </c>
      <c r="R2" s="26" t="s">
        <v>138</v>
      </c>
      <c r="S2" s="52"/>
      <c r="T2" s="51"/>
      <c r="U2" s="51"/>
      <c r="V2" s="52"/>
      <c r="W2" s="52"/>
      <c r="X2" s="51" t="s">
        <v>134</v>
      </c>
      <c r="Y2" s="53"/>
      <c r="Z2" s="53"/>
      <c r="AA2" s="53"/>
      <c r="AB2" s="26" t="s">
        <v>347</v>
      </c>
      <c r="AC2" s="26" t="s">
        <v>170</v>
      </c>
      <c r="AD2" s="26" t="s">
        <v>171</v>
      </c>
      <c r="AE2" s="422" t="s">
        <v>168</v>
      </c>
      <c r="AF2" s="423" t="s">
        <v>169</v>
      </c>
      <c r="AG2" s="51"/>
      <c r="AH2" s="118" t="s">
        <v>290</v>
      </c>
      <c r="AI2" s="118" t="s">
        <v>291</v>
      </c>
      <c r="AJ2" s="118" t="s">
        <v>292</v>
      </c>
      <c r="AK2" s="118" t="s">
        <v>293</v>
      </c>
      <c r="AL2" s="118" t="s">
        <v>296</v>
      </c>
      <c r="AM2" s="118" t="s">
        <v>297</v>
      </c>
      <c r="AN2" s="52"/>
    </row>
    <row r="3" spans="1:40" s="1" customFormat="1" ht="39.75" thickBot="1" x14ac:dyDescent="0.3">
      <c r="A3" s="360" t="s">
        <v>20</v>
      </c>
      <c r="B3" s="79" t="s">
        <v>21</v>
      </c>
      <c r="C3" s="98">
        <v>3503</v>
      </c>
      <c r="D3" s="98">
        <v>3488</v>
      </c>
      <c r="E3" s="335">
        <f t="shared" ref="E3:E9" si="0">(D3-C3)*100/D3</f>
        <v>-0.43004587155963303</v>
      </c>
      <c r="F3" s="79" t="s">
        <v>226</v>
      </c>
      <c r="G3" s="141" t="s">
        <v>18</v>
      </c>
      <c r="H3" s="151" t="s">
        <v>114</v>
      </c>
      <c r="I3" s="79"/>
      <c r="J3" s="108" t="s">
        <v>239</v>
      </c>
      <c r="K3" s="166"/>
      <c r="L3" s="238" t="s">
        <v>246</v>
      </c>
      <c r="M3" s="79" t="s">
        <v>10</v>
      </c>
      <c r="N3" s="79" t="s">
        <v>10</v>
      </c>
      <c r="O3" s="79" t="s">
        <v>10</v>
      </c>
      <c r="P3" s="80" t="s">
        <v>3</v>
      </c>
      <c r="Q3" s="79" t="s">
        <v>10</v>
      </c>
      <c r="R3" s="238" t="s">
        <v>10</v>
      </c>
      <c r="S3" s="79" t="s">
        <v>3</v>
      </c>
      <c r="T3" s="495" t="s">
        <v>451</v>
      </c>
      <c r="U3" s="238" t="s">
        <v>426</v>
      </c>
      <c r="V3" s="471"/>
      <c r="W3" s="79"/>
      <c r="X3" s="166"/>
      <c r="Y3" s="79"/>
      <c r="Z3" s="79"/>
      <c r="AA3" s="79"/>
      <c r="AB3" s="239" t="s">
        <v>361</v>
      </c>
      <c r="AC3" s="143">
        <f>IFERROR(VLOOKUP($B3,[2]Sheet1!$A$3:$T$71,9,FALSE),"")</f>
        <v>0.57999999999999996</v>
      </c>
      <c r="AD3" s="143" t="str">
        <f>IFERROR(VLOOKUP($B3,[2]Sheet1!$A$3:$T$71,20,FALSE),"")</f>
        <v/>
      </c>
      <c r="AE3" s="163">
        <v>0.56299999999999994</v>
      </c>
      <c r="AF3" s="144"/>
      <c r="AG3" s="206" t="s">
        <v>285</v>
      </c>
      <c r="AH3" s="358">
        <v>86.96</v>
      </c>
      <c r="AI3" s="358">
        <v>84.05</v>
      </c>
      <c r="AJ3" s="358">
        <v>96.48</v>
      </c>
      <c r="AK3" s="229">
        <v>4.07</v>
      </c>
      <c r="AL3" s="229">
        <v>7.56</v>
      </c>
      <c r="AM3" s="229">
        <v>0.12</v>
      </c>
      <c r="AN3" s="229"/>
    </row>
    <row r="4" spans="1:40" s="1" customFormat="1" ht="204.75" thickBot="1" x14ac:dyDescent="0.3">
      <c r="A4" s="427" t="s">
        <v>155</v>
      </c>
      <c r="B4" s="428" t="s">
        <v>22</v>
      </c>
      <c r="C4" s="429">
        <v>1394</v>
      </c>
      <c r="D4" s="429">
        <v>1393</v>
      </c>
      <c r="E4" s="430">
        <f t="shared" si="0"/>
        <v>-7.1787508973438621E-2</v>
      </c>
      <c r="F4" s="428" t="s">
        <v>226</v>
      </c>
      <c r="G4" s="431" t="s">
        <v>5</v>
      </c>
      <c r="H4" s="429" t="s">
        <v>19</v>
      </c>
      <c r="I4" s="428"/>
      <c r="J4" s="432" t="s">
        <v>192</v>
      </c>
      <c r="K4" s="433"/>
      <c r="L4" s="432" t="s">
        <v>420</v>
      </c>
      <c r="M4" s="428" t="s">
        <v>10</v>
      </c>
      <c r="N4" s="428" t="s">
        <v>10</v>
      </c>
      <c r="O4" s="428" t="s">
        <v>10</v>
      </c>
      <c r="P4" s="427" t="s">
        <v>10</v>
      </c>
      <c r="Q4" s="428" t="s">
        <v>10</v>
      </c>
      <c r="R4" s="432" t="s">
        <v>10</v>
      </c>
      <c r="S4" s="428" t="s">
        <v>3</v>
      </c>
      <c r="T4" s="434"/>
      <c r="U4" s="439" t="s">
        <v>427</v>
      </c>
      <c r="V4" s="428"/>
      <c r="W4" s="428"/>
      <c r="X4" s="433"/>
      <c r="Y4" s="428"/>
      <c r="Z4" s="428"/>
      <c r="AA4" s="428"/>
      <c r="AB4" s="432" t="s">
        <v>362</v>
      </c>
      <c r="AC4" s="435">
        <f>IFERROR(VLOOKUP($B4,[2]Sheet1!$A$3:$T$71,9,FALSE),"")</f>
        <v>0.74</v>
      </c>
      <c r="AD4" s="435">
        <f>IFERROR(VLOOKUP($B4,[2]Sheet1!$A$3:$T$71,20,FALSE),"")</f>
        <v>0.77</v>
      </c>
      <c r="AE4" s="436">
        <v>0.66700000000000004</v>
      </c>
      <c r="AF4" s="437"/>
      <c r="AG4" s="428" t="s">
        <v>3</v>
      </c>
      <c r="AH4" s="428">
        <v>93.91</v>
      </c>
      <c r="AI4" s="428">
        <v>90.93</v>
      </c>
      <c r="AJ4" s="428">
        <v>100</v>
      </c>
      <c r="AK4" s="438">
        <v>4.93</v>
      </c>
      <c r="AL4" s="438">
        <v>9.3800000000000008</v>
      </c>
      <c r="AM4" s="438">
        <v>0.28999999999999998</v>
      </c>
      <c r="AN4" s="438"/>
    </row>
    <row r="5" spans="1:40" s="1" customFormat="1" ht="120.75" customHeight="1" thickBot="1" x14ac:dyDescent="0.3">
      <c r="A5" s="364" t="s">
        <v>158</v>
      </c>
      <c r="B5" s="232" t="s">
        <v>53</v>
      </c>
      <c r="C5" s="365">
        <v>2436</v>
      </c>
      <c r="D5" s="365">
        <v>2437</v>
      </c>
      <c r="E5" s="419">
        <f t="shared" si="0"/>
        <v>4.103405826836274E-2</v>
      </c>
      <c r="F5" s="232" t="s">
        <v>226</v>
      </c>
      <c r="G5" s="232" t="s">
        <v>5</v>
      </c>
      <c r="H5" s="396" t="s">
        <v>6</v>
      </c>
      <c r="I5" s="383"/>
      <c r="J5" s="369" t="s">
        <v>198</v>
      </c>
      <c r="K5" s="386"/>
      <c r="L5" s="385" t="s">
        <v>176</v>
      </c>
      <c r="M5" s="372" t="s">
        <v>10</v>
      </c>
      <c r="N5" s="372" t="s">
        <v>10</v>
      </c>
      <c r="O5" s="372" t="s">
        <v>10</v>
      </c>
      <c r="P5" s="372" t="s">
        <v>10</v>
      </c>
      <c r="Q5" s="373" t="s">
        <v>3</v>
      </c>
      <c r="R5" s="374" t="s">
        <v>10</v>
      </c>
      <c r="S5" s="384" t="s">
        <v>3</v>
      </c>
      <c r="T5" s="375"/>
      <c r="U5" s="375"/>
      <c r="V5" s="466"/>
      <c r="W5" s="385" t="s">
        <v>399</v>
      </c>
      <c r="X5" s="386"/>
      <c r="Y5" s="384"/>
      <c r="Z5" s="384"/>
      <c r="AA5" s="384"/>
      <c r="AB5" s="375" t="s">
        <v>372</v>
      </c>
      <c r="AC5" s="387">
        <f>IFERROR(VLOOKUP($B5,[2]Sheet1!$A$3:$T$71,9,FALSE),"")</f>
        <v>0.64</v>
      </c>
      <c r="AD5" s="387">
        <f>IFERROR(VLOOKUP($B5,[2]Sheet1!$A$3:$T$71,20,FALSE),"")</f>
        <v>0.67</v>
      </c>
      <c r="AE5" s="388">
        <v>0.53600000000000003</v>
      </c>
      <c r="AF5" s="389"/>
      <c r="AG5" s="381" t="s">
        <v>10</v>
      </c>
      <c r="AH5" s="232">
        <v>91.03</v>
      </c>
      <c r="AI5" s="232">
        <v>91.73</v>
      </c>
      <c r="AJ5" s="371">
        <v>88.46</v>
      </c>
      <c r="AK5" s="371">
        <v>4.87</v>
      </c>
      <c r="AL5" s="371">
        <v>8.7200000000000006</v>
      </c>
      <c r="AM5" s="371">
        <v>0.32</v>
      </c>
      <c r="AN5" s="390"/>
    </row>
    <row r="6" spans="1:40" s="1" customFormat="1" ht="108" customHeight="1" thickBot="1" x14ac:dyDescent="0.3">
      <c r="A6" s="364" t="s">
        <v>157</v>
      </c>
      <c r="B6" s="232" t="s">
        <v>51</v>
      </c>
      <c r="C6" s="155">
        <v>3216</v>
      </c>
      <c r="D6" s="155">
        <v>3226</v>
      </c>
      <c r="E6" s="366">
        <f t="shared" si="0"/>
        <v>0.30998140111593303</v>
      </c>
      <c r="F6" s="359" t="s">
        <v>226</v>
      </c>
      <c r="G6" s="359" t="s">
        <v>5</v>
      </c>
      <c r="H6" s="172" t="s">
        <v>52</v>
      </c>
      <c r="I6" s="359"/>
      <c r="J6" s="106" t="s">
        <v>197</v>
      </c>
      <c r="K6" s="359"/>
      <c r="L6" s="41" t="s">
        <v>254</v>
      </c>
      <c r="M6" s="359" t="s">
        <v>10</v>
      </c>
      <c r="N6" s="359" t="s">
        <v>10</v>
      </c>
      <c r="O6" s="359" t="s">
        <v>10</v>
      </c>
      <c r="P6" s="72" t="s">
        <v>10</v>
      </c>
      <c r="Q6" s="359" t="s">
        <v>10</v>
      </c>
      <c r="R6" s="240" t="s">
        <v>10</v>
      </c>
      <c r="S6" s="359" t="s">
        <v>3</v>
      </c>
      <c r="T6" s="71"/>
      <c r="U6" s="240" t="s">
        <v>421</v>
      </c>
      <c r="V6" s="480"/>
      <c r="W6" s="240"/>
      <c r="X6" s="134"/>
      <c r="Y6" s="359"/>
      <c r="Z6" s="359"/>
      <c r="AA6" s="359"/>
      <c r="AB6" s="240" t="s">
        <v>368</v>
      </c>
      <c r="AC6" s="159">
        <f>IFERROR(VLOOKUP($B6,[2]Sheet1!$A$3:$T$71,9,FALSE),"")</f>
        <v>0.87</v>
      </c>
      <c r="AD6" s="159">
        <f>IFERROR(VLOOKUP($B6,[2]Sheet1!$A$3:$T$71,20,FALSE),"")</f>
        <v>0.81</v>
      </c>
      <c r="AE6" s="135">
        <v>0.72799999999999998</v>
      </c>
      <c r="AF6" s="136"/>
      <c r="AG6" s="211" t="s">
        <v>10</v>
      </c>
      <c r="AH6" s="359">
        <v>94.81</v>
      </c>
      <c r="AI6" s="230">
        <v>94.68</v>
      </c>
      <c r="AJ6" s="230">
        <v>97.02</v>
      </c>
      <c r="AK6" s="230">
        <v>4.63</v>
      </c>
      <c r="AL6" s="230">
        <v>8.34</v>
      </c>
      <c r="AM6" s="230">
        <v>0.57999999999999996</v>
      </c>
      <c r="AN6" s="230"/>
    </row>
    <row r="7" spans="1:40" s="1" customFormat="1" ht="91.5" customHeight="1" thickBot="1" x14ac:dyDescent="0.3">
      <c r="A7" s="364" t="s">
        <v>97</v>
      </c>
      <c r="B7" s="232" t="s">
        <v>96</v>
      </c>
      <c r="C7" s="365">
        <v>9010</v>
      </c>
      <c r="D7" s="365">
        <v>9043</v>
      </c>
      <c r="E7" s="366">
        <f t="shared" si="0"/>
        <v>0.36492314497401307</v>
      </c>
      <c r="F7" s="232" t="s">
        <v>226</v>
      </c>
      <c r="G7" s="367" t="s">
        <v>5</v>
      </c>
      <c r="H7" s="420" t="s">
        <v>98</v>
      </c>
      <c r="I7" s="232" t="s">
        <v>109</v>
      </c>
      <c r="J7" s="369" t="s">
        <v>212</v>
      </c>
      <c r="K7" s="376"/>
      <c r="L7" s="376"/>
      <c r="M7" s="374" t="s">
        <v>10</v>
      </c>
      <c r="N7" s="372" t="s">
        <v>10</v>
      </c>
      <c r="O7" s="372" t="s">
        <v>10</v>
      </c>
      <c r="P7" s="372" t="s">
        <v>10</v>
      </c>
      <c r="Q7" s="372" t="s">
        <v>10</v>
      </c>
      <c r="R7" s="374" t="s">
        <v>10</v>
      </c>
      <c r="S7" s="232" t="s">
        <v>10</v>
      </c>
      <c r="T7" s="375"/>
      <c r="U7" s="376" t="s">
        <v>465</v>
      </c>
      <c r="V7" s="428"/>
      <c r="W7" s="376" t="s">
        <v>328</v>
      </c>
      <c r="X7" s="377"/>
      <c r="Y7" s="232"/>
      <c r="Z7" s="232"/>
      <c r="AA7" s="232"/>
      <c r="AB7" s="376" t="s">
        <v>392</v>
      </c>
      <c r="AC7" s="378">
        <f>IFERROR(VLOOKUP($B7,[2]Sheet1!$A$3:$T$71,9,FALSE),"")</f>
        <v>0.7</v>
      </c>
      <c r="AD7" s="378" t="str">
        <f>IFERROR(VLOOKUP($B7,[2]Sheet1!$A$3:$T$71,20,FALSE),"")</f>
        <v/>
      </c>
      <c r="AE7" s="379">
        <v>0.53700000000000003</v>
      </c>
      <c r="AF7" s="380"/>
      <c r="AG7" s="381" t="s">
        <v>10</v>
      </c>
      <c r="AH7" s="232">
        <v>99.19</v>
      </c>
      <c r="AI7" s="232">
        <v>98.95</v>
      </c>
      <c r="AJ7" s="371">
        <v>100</v>
      </c>
      <c r="AK7" s="371">
        <v>7.28</v>
      </c>
      <c r="AL7" s="371">
        <v>13.77</v>
      </c>
      <c r="AM7" s="371">
        <v>0.81</v>
      </c>
      <c r="AN7" s="371"/>
    </row>
    <row r="8" spans="1:40" s="1" customFormat="1" ht="120" customHeight="1" thickBot="1" x14ac:dyDescent="0.3">
      <c r="A8" s="364" t="s">
        <v>149</v>
      </c>
      <c r="B8" s="232" t="s">
        <v>93</v>
      </c>
      <c r="C8" s="365">
        <v>1934</v>
      </c>
      <c r="D8" s="365">
        <v>2215</v>
      </c>
      <c r="E8" s="366">
        <f t="shared" si="0"/>
        <v>12.686230248306998</v>
      </c>
      <c r="F8" s="232" t="s">
        <v>226</v>
      </c>
      <c r="G8" s="367" t="s">
        <v>5</v>
      </c>
      <c r="H8" s="402" t="s">
        <v>19</v>
      </c>
      <c r="I8" s="421"/>
      <c r="J8" s="369" t="s">
        <v>210</v>
      </c>
      <c r="K8" s="376"/>
      <c r="L8" s="376" t="s">
        <v>221</v>
      </c>
      <c r="M8" s="372" t="s">
        <v>10</v>
      </c>
      <c r="N8" s="372" t="s">
        <v>10</v>
      </c>
      <c r="O8" s="372" t="s">
        <v>10</v>
      </c>
      <c r="P8" s="373" t="s">
        <v>3</v>
      </c>
      <c r="Q8" s="373" t="s">
        <v>3</v>
      </c>
      <c r="R8" s="374" t="s">
        <v>10</v>
      </c>
      <c r="S8" s="232" t="s">
        <v>10</v>
      </c>
      <c r="T8" s="375" t="s">
        <v>133</v>
      </c>
      <c r="U8" s="376"/>
      <c r="V8" s="428"/>
      <c r="W8" s="376"/>
      <c r="X8" s="377"/>
      <c r="Y8" s="232"/>
      <c r="Z8" s="232"/>
      <c r="AA8" s="232"/>
      <c r="AB8" s="376" t="s">
        <v>390</v>
      </c>
      <c r="AC8" s="378">
        <f>IFERROR(VLOOKUP($B8,[2]Sheet1!$A$3:$T$71,9,FALSE),"")</f>
        <v>0.75</v>
      </c>
      <c r="AD8" s="378" t="str">
        <f>IFERROR(VLOOKUP($B8,[2]Sheet1!$A$3:$T$71,20,FALSE),"")</f>
        <v/>
      </c>
      <c r="AE8" s="379">
        <v>0.63800000000000001</v>
      </c>
      <c r="AF8" s="380"/>
      <c r="AG8" s="402" t="s">
        <v>285</v>
      </c>
      <c r="AH8" s="232">
        <v>79.44</v>
      </c>
      <c r="AI8" s="232">
        <v>81.569999999999993</v>
      </c>
      <c r="AJ8" s="371">
        <v>67.25</v>
      </c>
      <c r="AK8" s="371">
        <v>5.21</v>
      </c>
      <c r="AL8" s="371">
        <v>11.47</v>
      </c>
      <c r="AM8" s="371">
        <v>0.44</v>
      </c>
      <c r="AN8" s="371"/>
    </row>
    <row r="9" spans="1:40" s="1" customFormat="1" ht="217.5" thickBot="1" x14ac:dyDescent="0.3">
      <c r="A9" s="364" t="s">
        <v>156</v>
      </c>
      <c r="B9" s="232" t="s">
        <v>43</v>
      </c>
      <c r="C9" s="365">
        <v>2127</v>
      </c>
      <c r="D9" s="365">
        <v>2109</v>
      </c>
      <c r="E9" s="366">
        <f t="shared" si="0"/>
        <v>-0.8534850640113798</v>
      </c>
      <c r="F9" s="376" t="s">
        <v>430</v>
      </c>
      <c r="G9" s="395" t="s">
        <v>5</v>
      </c>
      <c r="H9" s="396" t="s">
        <v>6</v>
      </c>
      <c r="I9" s="232"/>
      <c r="J9" s="369" t="s">
        <v>194</v>
      </c>
      <c r="K9" s="377"/>
      <c r="L9" s="376" t="s">
        <v>250</v>
      </c>
      <c r="M9" s="232" t="s">
        <v>10</v>
      </c>
      <c r="N9" s="232" t="s">
        <v>10</v>
      </c>
      <c r="O9" s="232" t="s">
        <v>10</v>
      </c>
      <c r="P9" s="373" t="s">
        <v>3</v>
      </c>
      <c r="Q9" s="373" t="s">
        <v>3</v>
      </c>
      <c r="R9" s="376" t="s">
        <v>10</v>
      </c>
      <c r="S9" s="232" t="s">
        <v>3</v>
      </c>
      <c r="T9" s="375"/>
      <c r="U9" s="376" t="s">
        <v>466</v>
      </c>
      <c r="V9" s="428"/>
      <c r="W9" s="376"/>
      <c r="X9" s="377"/>
      <c r="Y9" s="232"/>
      <c r="Z9" s="232"/>
      <c r="AA9" s="232"/>
      <c r="AB9" s="376" t="s">
        <v>370</v>
      </c>
      <c r="AC9" s="378">
        <f>IFERROR(VLOOKUP($B9,[2]Sheet1!$A$3:$T$71,9,FALSE),"")</f>
        <v>0.72</v>
      </c>
      <c r="AD9" s="378">
        <f>IFERROR(VLOOKUP($B9,[2]Sheet1!$A$3:$T$71,20,FALSE),"")</f>
        <v>0.64</v>
      </c>
      <c r="AE9" s="379">
        <v>0.54900000000000004</v>
      </c>
      <c r="AF9" s="380"/>
      <c r="AG9" s="381" t="s">
        <v>10</v>
      </c>
      <c r="AH9" s="232">
        <v>79.44</v>
      </c>
      <c r="AI9" s="371">
        <v>81.569999999999993</v>
      </c>
      <c r="AJ9" s="371">
        <v>67.25</v>
      </c>
      <c r="AK9" s="371">
        <v>5.84</v>
      </c>
      <c r="AL9" s="371">
        <v>9.76</v>
      </c>
      <c r="AM9" s="371">
        <v>0.71</v>
      </c>
      <c r="AN9" s="371"/>
    </row>
  </sheetData>
  <mergeCells count="4">
    <mergeCell ref="M1:Q1"/>
    <mergeCell ref="AB1:AF1"/>
    <mergeCell ref="AH1:AJ1"/>
    <mergeCell ref="AK1:A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Notes</vt:lpstr>
      <vt:lpstr>Summary </vt:lpstr>
      <vt:lpstr>Consolidated</vt:lpstr>
      <vt:lpstr>New North</vt:lpstr>
      <vt:lpstr>Modality</vt:lpstr>
      <vt:lpstr>Medicas</vt:lpstr>
      <vt:lpstr>Hull Health Forward</vt:lpstr>
      <vt:lpstr>CHCP</vt:lpstr>
      <vt:lpstr>Remainder</vt:lpstr>
      <vt:lpstr>North 1</vt:lpstr>
      <vt:lpstr>North 2</vt:lpstr>
      <vt:lpstr>North 3</vt:lpstr>
      <vt:lpstr>East 1</vt:lpstr>
      <vt:lpstr>East 2</vt:lpstr>
      <vt:lpstr>City Centre</vt:lpstr>
      <vt:lpstr>West 1</vt:lpstr>
      <vt:lpstr>West 2</vt:lpstr>
      <vt:lpstr>Example</vt:lpstr>
      <vt:lpstr>'North 3'!Print_Area</vt:lpstr>
      <vt:lpstr>'North 2'!Print_Titles</vt:lpstr>
    </vt:vector>
  </TitlesOfParts>
  <Company>IT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%USERNAME%</cp:lastModifiedBy>
  <cp:lastPrinted>2016-09-02T10:43:31Z</cp:lastPrinted>
  <dcterms:created xsi:type="dcterms:W3CDTF">2015-08-11T13:48:22Z</dcterms:created>
  <dcterms:modified xsi:type="dcterms:W3CDTF">2017-08-10T15:16:46Z</dcterms:modified>
</cp:coreProperties>
</file>